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 PARTIR DEL 17 DE AGOSTO 2020\PROCESOS DE COMPRAS DOCUMENTOS EDITABLES\COMPRAS MENORES\2026\DGAP-DAF-CM-2026-0185 Remozamiento Fachada  para la Administración de Pedernales\"/>
    </mc:Choice>
  </mc:AlternateContent>
  <xr:revisionPtr revIDLastSave="0" documentId="13_ncr:1_{004F5549-0AE3-4E77-8730-0FCF704C6BD7}" xr6:coauthVersionLast="47" xr6:coauthVersionMax="47" xr10:uidLastSave="{00000000-0000-0000-0000-000000000000}"/>
  <bookViews>
    <workbookView xWindow="-120" yWindow="-120" windowWidth="29040" windowHeight="15720" xr2:uid="{4C104749-44B9-400D-8374-9A898F681C77}"/>
  </bookViews>
  <sheets>
    <sheet name="Fachada pedernales" sheetId="1" r:id="rId1"/>
  </sheets>
  <definedNames>
    <definedName name="_xlnm.Print_Area" localSheetId="0">'Fachada pedernales'!$A$1:$G$89</definedName>
    <definedName name="_xlnm.Print_Titles" localSheetId="0">'Fachada pedernales'!$1:$13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70" i="1" l="1"/>
  <c r="F70" i="1"/>
  <c r="G69" i="1"/>
  <c r="A70" i="1"/>
  <c r="C56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G47" i="1"/>
  <c r="A48" i="1"/>
  <c r="A49" i="1"/>
  <c r="A50" i="1"/>
  <c r="A51" i="1"/>
  <c r="A37" i="1"/>
  <c r="A38" i="1"/>
  <c r="A39" i="1"/>
  <c r="A40" i="1"/>
  <c r="A41" i="1"/>
  <c r="A42" i="1"/>
  <c r="A43" i="1"/>
  <c r="A44" i="1"/>
  <c r="A45" i="1"/>
  <c r="C32" i="1"/>
  <c r="C31" i="1"/>
  <c r="C30" i="1"/>
  <c r="C29" i="1"/>
  <c r="A28" i="1"/>
  <c r="A29" i="1"/>
  <c r="A30" i="1"/>
  <c r="A31" i="1"/>
  <c r="A32" i="1"/>
  <c r="A33" i="1"/>
  <c r="A34" i="1"/>
  <c r="A15" i="1"/>
  <c r="A16" i="1"/>
  <c r="A17" i="1"/>
  <c r="A18" i="1"/>
  <c r="A19" i="1"/>
  <c r="A20" i="1"/>
  <c r="A21" i="1"/>
  <c r="A22" i="1"/>
  <c r="A23" i="1"/>
  <c r="A24" i="1"/>
  <c r="A25" i="1"/>
  <c r="G14" i="1"/>
  <c r="G36" i="1"/>
  <c r="G53" i="1"/>
  <c r="G27" i="1"/>
  <c r="G72" i="1"/>
  <c r="G73" i="1"/>
  <c r="G74" i="1"/>
</calcChain>
</file>

<file path=xl/sharedStrings.xml><?xml version="1.0" encoding="utf-8"?>
<sst xmlns="http://schemas.openxmlformats.org/spreadsheetml/2006/main" count="114" uniqueCount="76">
  <si>
    <t>Departamento de Ingeniería y Mantenimiento</t>
  </si>
  <si>
    <t>PRESUPUESTO ESTIMADO DE COSTOS</t>
  </si>
  <si>
    <t>Servicio de Remozamiento Fachada Administración Pedernales, DGA.</t>
  </si>
  <si>
    <t>No.</t>
  </si>
  <si>
    <t>Descripción</t>
  </si>
  <si>
    <t>Cantidad</t>
  </si>
  <si>
    <t>Unidad</t>
  </si>
  <si>
    <t>Precio Unitario                      (RD$)</t>
  </si>
  <si>
    <t>Precio Unitario Final                    (RD$)</t>
  </si>
  <si>
    <t>Total (RD$)</t>
  </si>
  <si>
    <t>Preliminares</t>
  </si>
  <si>
    <t>Sub-Total</t>
  </si>
  <si>
    <t>Replanteo en muros y terreno</t>
  </si>
  <si>
    <t>M2</t>
  </si>
  <si>
    <t>Demolicion de muro de jardinera</t>
  </si>
  <si>
    <t>Demolicion de ceramica en pared frontal y lateral izquierdo</t>
  </si>
  <si>
    <t>Desinstalaciòn de ventana en area de celadores</t>
  </si>
  <si>
    <t>UND</t>
  </si>
  <si>
    <t>Demoliciòn de bordillo y acera para ampliaciòn de jardinera</t>
  </si>
  <si>
    <t>Apertura de hueco para agrandar ventana frontal</t>
  </si>
  <si>
    <t>PA</t>
  </si>
  <si>
    <t>Demoliciòn de piso en hormigon para colocar jardineria</t>
  </si>
  <si>
    <t>Desmonte de shutter de ventanas</t>
  </si>
  <si>
    <t>UD</t>
  </si>
  <si>
    <t>Desmonte de letrero DGA (Para reutilizar)</t>
  </si>
  <si>
    <t>Bote de Escombros Y Movimiento de Materiales.</t>
  </si>
  <si>
    <t>Limpieza Continua durante toda la etapa de construcción</t>
  </si>
  <si>
    <t>Servicios Generales</t>
  </si>
  <si>
    <r>
      <t xml:space="preserve">Resane de superficie de columna y de muros afectados por el desmonte de ceramica </t>
    </r>
    <r>
      <rPr>
        <b/>
        <sz val="12"/>
        <color theme="1"/>
        <rFont val="Century Gothic"/>
        <family val="2"/>
      </rPr>
      <t>(incluye Masillado y lijado)</t>
    </r>
  </si>
  <si>
    <t>Resane de cantos para terminación de huecos de ventanas nuevas</t>
  </si>
  <si>
    <t>Ml</t>
  </si>
  <si>
    <t>Resane en mochetas para terminación de huecos de ventanas nuevas</t>
  </si>
  <si>
    <t>Resane de pañete en dinteles para terminación de huecos de ventanas nuevas</t>
  </si>
  <si>
    <r>
      <t xml:space="preserve">Reparaciòn de rampa en entrada principal de ancho 1.10 mt, y largo de 3.08 y 3.50 m, 210 kg/cm2. </t>
    </r>
    <r>
      <rPr>
        <b/>
        <sz val="12"/>
        <color theme="1"/>
        <rFont val="Century Gothic"/>
        <family val="2"/>
      </rPr>
      <t>según diseño</t>
    </r>
    <r>
      <rPr>
        <sz val="12"/>
        <color theme="1"/>
        <rFont val="Century Gothic"/>
        <family val="2"/>
      </rPr>
      <t>.</t>
    </r>
  </si>
  <si>
    <t xml:space="preserve"> </t>
  </si>
  <si>
    <r>
      <t xml:space="preserve">Barandas de tubo redondo de hierro, para la rampa de minusválidos de 13.16 ml, </t>
    </r>
    <r>
      <rPr>
        <b/>
        <sz val="12"/>
        <color theme="1"/>
        <rFont val="Century Gothic"/>
        <family val="2"/>
      </rPr>
      <t>según diseño.</t>
    </r>
  </si>
  <si>
    <t>P2</t>
  </si>
  <si>
    <r>
      <t xml:space="preserve">Elaboración de muro para jardinera de 11.50 ml, en L, de altura 0.10 m, </t>
    </r>
    <r>
      <rPr>
        <b/>
        <sz val="12"/>
        <color theme="1"/>
        <rFont val="Century Gothic"/>
        <family val="2"/>
      </rPr>
      <t>según diseño.</t>
    </r>
  </si>
  <si>
    <t>ML</t>
  </si>
  <si>
    <t>Servicios ligeros</t>
  </si>
  <si>
    <r>
      <t xml:space="preserve">Techo de estructura metálica y planchas de policarbonato con perfiles de 4" x 4". </t>
    </r>
    <r>
      <rPr>
        <b/>
        <sz val="12"/>
        <color theme="1"/>
        <rFont val="Century Gothic"/>
        <family val="2"/>
      </rPr>
      <t>Según diseño.</t>
    </r>
  </si>
  <si>
    <r>
      <t xml:space="preserve">Estructura metálica con perfiles galvanizados de 4" x 4", </t>
    </r>
    <r>
      <rPr>
        <b/>
        <sz val="12"/>
        <color theme="1"/>
        <rFont val="Century Gothic"/>
        <family val="2"/>
      </rPr>
      <t>Según diseño.</t>
    </r>
  </si>
  <si>
    <t>Excavacion con retro excavadora para zapata de muro perimetral</t>
  </si>
  <si>
    <t>M3</t>
  </si>
  <si>
    <t>Zapata de muro de 6" 0.45 x 0.25 m con hormigon industrial 210KG/cm2</t>
  </si>
  <si>
    <t>Construcción de muro de blocks de 6" BNP, Ø3/8" a 0.60M, HP=0.40m</t>
  </si>
  <si>
    <t>Construcción de muro de blocks de 6" SNP Ø3/8" a 0.60M</t>
  </si>
  <si>
    <t>Pañete a punta de llana para muro de malla perimetral nuevo</t>
  </si>
  <si>
    <t>Instalaciones eléctricas</t>
  </si>
  <si>
    <t>Desmonte de luces existentes</t>
  </si>
  <si>
    <t>Luces spotlights de led empotrada de 8" en parte inferior de la fachada denglass</t>
  </si>
  <si>
    <t>Lampara spotlights puesta en pared</t>
  </si>
  <si>
    <t>Luces de barra con 4 focos de led dirigible para techo policarbonato</t>
  </si>
  <si>
    <t>Misceláneos</t>
  </si>
  <si>
    <t>Suministro e instalación de puerta flotante de 1.00 x 2.10 m, con papel frosted según diseño</t>
  </si>
  <si>
    <r>
      <t xml:space="preserve">Suministro e instalación de ventana frontal izquierda en cristal con marcos en  aluminio  P-40, y paños fijos, </t>
    </r>
    <r>
      <rPr>
        <b/>
        <sz val="12"/>
        <color theme="1"/>
        <rFont val="Century Gothic"/>
        <family val="2"/>
      </rPr>
      <t xml:space="preserve">según diseño </t>
    </r>
  </si>
  <si>
    <r>
      <t xml:space="preserve">Suministro e instalación de ventana frontal derecha en cristal con marcos en  aluminio  P-40, y paños fijos, </t>
    </r>
    <r>
      <rPr>
        <b/>
        <sz val="12"/>
        <color theme="1"/>
        <rFont val="Century Gothic"/>
        <family val="2"/>
      </rPr>
      <t xml:space="preserve">según diseño </t>
    </r>
  </si>
  <si>
    <t>Suministro y riego de tierra negra para jardineria nueva</t>
  </si>
  <si>
    <r>
      <t xml:space="preserve">Suministro y siembra de Jardinería para decoraciòn (grama, palmerecas, cactus, , piedras decorativas) </t>
    </r>
    <r>
      <rPr>
        <b/>
        <sz val="12"/>
        <color theme="1"/>
        <rFont val="Century Gothic"/>
        <family val="2"/>
      </rPr>
      <t>A definir con arquitecto</t>
    </r>
    <r>
      <rPr>
        <sz val="12"/>
        <color theme="1"/>
        <rFont val="Century Gothic"/>
        <family val="2"/>
      </rPr>
      <t xml:space="preserve">. </t>
    </r>
  </si>
  <si>
    <t>Suministro y aplicación de Pintura de muros en exterior, según color</t>
  </si>
  <si>
    <t>Suministro e instalaciòn de paragomas para parqueos.</t>
  </si>
  <si>
    <t>Suministro y aplicación de Pintura reflectiva en parqueo</t>
  </si>
  <si>
    <t>Suministro e instalaciòn de puerta peatonal en Parte frontal</t>
  </si>
  <si>
    <t>Mantenimiento y ajuste de malla perimetral instalada en administraciòn, incluye alambre trinchera</t>
  </si>
  <si>
    <r>
      <t xml:space="preserve">Suministro e instalaciòn de malla ciclonica de 8 pies en perimetrode adm., </t>
    </r>
    <r>
      <rPr>
        <b/>
        <sz val="12"/>
        <color theme="1"/>
        <rFont val="Century Gothic"/>
        <family val="2"/>
      </rPr>
      <t>según planos</t>
    </r>
  </si>
  <si>
    <r>
      <t xml:space="preserve">Suministro e instalaciòn de porton frontal de malla ciclonica de 8 pies corredizo de 3 paños dividido equitativamente, de 7.61 ML, </t>
    </r>
    <r>
      <rPr>
        <b/>
        <sz val="12"/>
        <color theme="1"/>
        <rFont val="Century Gothic"/>
        <family val="2"/>
      </rPr>
      <t>Segun diseño.</t>
    </r>
  </si>
  <si>
    <r>
      <t xml:space="preserve">Suministro e instalaciòn de porton en lataeral izquierdo de malla ciclonica de 8 pies corredizo de 3 paños dividido equitativamente de 7.61 ML, </t>
    </r>
    <r>
      <rPr>
        <b/>
        <sz val="12"/>
        <color theme="1"/>
        <rFont val="Century Gothic"/>
        <family val="2"/>
      </rPr>
      <t>Segun diseño.</t>
    </r>
  </si>
  <si>
    <t>Reinstalaciòn de letrero "DGA"</t>
  </si>
  <si>
    <t>TOTAL GENERAL PRESUPUESTADO</t>
  </si>
  <si>
    <t>TOTAL GASTOS DIRECTOS</t>
  </si>
  <si>
    <t>ITBIS (18% de los Costos)</t>
  </si>
  <si>
    <t>IMPREVISTOS</t>
  </si>
  <si>
    <t>Imprevistos que pueden surgir al momento de la ejecuciòn</t>
  </si>
  <si>
    <t>%</t>
  </si>
  <si>
    <t>Fachada de plancha de yeso con fibra de vidrio violinado color azul en lateral izquierdo,  según planos.</t>
  </si>
  <si>
    <t>Fachada de plancha de yeso con fibra de vidrio violinado color gris en lateral derecho, según planos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</si>
</sst>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[$-F800]dddd\,\ mmmm\ dd\,\ yyyy"/>
    <numFmt numFmtId="166" formatCode="&quot;RD$&quot;#,##0.00"/>
    <numFmt numFmtId="167" formatCode="_(&quot;RD$&quot;* #,##0.00_);_(&quot;RD$&quot;* \(#,##0.00\);_(&quot;RD$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2"/>
      <name val="Century Gothic"/>
      <family val="2"/>
    </font>
    <font>
      <sz val="11"/>
      <color theme="1"/>
      <name val="Century Gothic"/>
      <family val="2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entury Gothic"/>
      <family val="2"/>
    </font>
    <font>
      <b/>
      <sz val="14"/>
      <color theme="1"/>
      <name val="Century Gothic"/>
      <family val="2"/>
    </font>
    <font>
      <sz val="11"/>
      <name val="Century Gothic"/>
      <family val="2"/>
    </font>
    <font>
      <sz val="12"/>
      <name val="Century Gothic"/>
      <family val="2"/>
    </font>
    <font>
      <u val="doubleAccounting"/>
      <sz val="12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5">
    <xf numFmtId="0" fontId="0" fillId="0" borderId="0" xfId="0"/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2" fontId="6" fillId="3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2" fontId="7" fillId="3" borderId="5" xfId="0" applyNumberFormat="1" applyFont="1" applyFill="1" applyBorder="1" applyAlignment="1">
      <alignment horizontal="center" vertical="center"/>
    </xf>
    <xf numFmtId="166" fontId="7" fillId="3" borderId="5" xfId="0" applyNumberFormat="1" applyFont="1" applyFill="1" applyBorder="1" applyAlignment="1">
      <alignment horizontal="center" vertical="center"/>
    </xf>
    <xf numFmtId="167" fontId="7" fillId="3" borderId="5" xfId="0" applyNumberFormat="1" applyFont="1" applyFill="1" applyBorder="1" applyAlignment="1">
      <alignment horizontal="center" vertical="center"/>
    </xf>
    <xf numFmtId="167" fontId="8" fillId="3" borderId="6" xfId="0" applyNumberFormat="1" applyFont="1" applyFill="1" applyBorder="1" applyAlignment="1">
      <alignment vertical="center" wrapText="1"/>
    </xf>
    <xf numFmtId="0" fontId="9" fillId="4" borderId="0" xfId="0" applyFont="1" applyFill="1"/>
    <xf numFmtId="2" fontId="6" fillId="4" borderId="7" xfId="0" applyNumberFormat="1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 wrapText="1"/>
    </xf>
    <xf numFmtId="2" fontId="7" fillId="4" borderId="7" xfId="0" applyNumberFormat="1" applyFont="1" applyFill="1" applyBorder="1" applyAlignment="1">
      <alignment horizontal="center" vertical="center"/>
    </xf>
    <xf numFmtId="166" fontId="7" fillId="4" borderId="7" xfId="0" applyNumberFormat="1" applyFont="1" applyFill="1" applyBorder="1" applyAlignment="1">
      <alignment horizontal="center" vertical="center"/>
    </xf>
    <xf numFmtId="167" fontId="7" fillId="4" borderId="7" xfId="0" applyNumberFormat="1" applyFont="1" applyFill="1" applyBorder="1" applyAlignment="1">
      <alignment horizontal="center" vertical="center"/>
    </xf>
    <xf numFmtId="164" fontId="3" fillId="4" borderId="8" xfId="0" applyNumberFormat="1" applyFont="1" applyFill="1" applyBorder="1"/>
    <xf numFmtId="164" fontId="3" fillId="0" borderId="0" xfId="0" applyNumberFormat="1" applyFont="1"/>
    <xf numFmtId="164" fontId="3" fillId="4" borderId="9" xfId="0" applyNumberFormat="1" applyFont="1" applyFill="1" applyBorder="1"/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10" xfId="0" applyBorder="1" applyAlignment="1">
      <alignment vertical="center" wrapText="1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1" fillId="0" borderId="10" xfId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4" borderId="8" xfId="0" applyFill="1" applyBorder="1"/>
    <xf numFmtId="164" fontId="10" fillId="0" borderId="0" xfId="0" applyNumberFormat="1" applyFont="1" applyAlignment="1">
      <alignment vertical="center"/>
    </xf>
    <xf numFmtId="0" fontId="0" fillId="4" borderId="9" xfId="0" applyFill="1" applyBorder="1"/>
    <xf numFmtId="2" fontId="0" fillId="4" borderId="0" xfId="0" applyNumberFormat="1" applyFill="1" applyAlignment="1">
      <alignment horizontal="center" vertical="center"/>
    </xf>
    <xf numFmtId="2" fontId="11" fillId="4" borderId="0" xfId="0" applyNumberFormat="1" applyFont="1" applyFill="1" applyAlignment="1">
      <alignment horizontal="left" vertical="top" wrapText="1"/>
    </xf>
    <xf numFmtId="0" fontId="0" fillId="4" borderId="0" xfId="0" applyFill="1" applyAlignment="1">
      <alignment horizontal="center" vertical="center"/>
    </xf>
    <xf numFmtId="164" fontId="1" fillId="4" borderId="0" xfId="1" applyFont="1" applyFill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11" xfId="0" applyFill="1" applyBorder="1"/>
    <xf numFmtId="2" fontId="6" fillId="4" borderId="12" xfId="0" applyNumberFormat="1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left" vertical="center" wrapText="1"/>
    </xf>
    <xf numFmtId="2" fontId="7" fillId="4" borderId="12" xfId="0" applyNumberFormat="1" applyFont="1" applyFill="1" applyBorder="1" applyAlignment="1">
      <alignment horizontal="center" vertical="center"/>
    </xf>
    <xf numFmtId="166" fontId="7" fillId="4" borderId="12" xfId="0" applyNumberFormat="1" applyFont="1" applyFill="1" applyBorder="1" applyAlignment="1">
      <alignment horizontal="center" vertical="center"/>
    </xf>
    <xf numFmtId="167" fontId="7" fillId="4" borderId="12" xfId="0" applyNumberFormat="1" applyFont="1" applyFill="1" applyBorder="1" applyAlignment="1">
      <alignment horizontal="center" vertical="center"/>
    </xf>
    <xf numFmtId="164" fontId="0" fillId="4" borderId="9" xfId="0" applyNumberFormat="1" applyFill="1" applyBorder="1" applyAlignment="1">
      <alignment vertical="center"/>
    </xf>
    <xf numFmtId="164" fontId="2" fillId="4" borderId="9" xfId="0" applyNumberFormat="1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2" fontId="7" fillId="4" borderId="7" xfId="0" applyNumberFormat="1" applyFont="1" applyFill="1" applyBorder="1" applyAlignment="1">
      <alignment horizontal="center" vertical="center" wrapText="1"/>
    </xf>
    <xf numFmtId="166" fontId="7" fillId="4" borderId="7" xfId="0" applyNumberFormat="1" applyFont="1" applyFill="1" applyBorder="1" applyAlignment="1">
      <alignment horizontal="center" vertical="center" wrapText="1"/>
    </xf>
    <xf numFmtId="167" fontId="7" fillId="4" borderId="7" xfId="0" applyNumberFormat="1" applyFont="1" applyFill="1" applyBorder="1" applyAlignment="1">
      <alignment horizontal="right" vertical="center" wrapText="1"/>
    </xf>
    <xf numFmtId="167" fontId="8" fillId="4" borderId="0" xfId="0" applyNumberFormat="1" applyFont="1" applyFill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0" fillId="4" borderId="0" xfId="0" applyFill="1" applyAlignment="1">
      <alignment vertical="center" wrapText="1"/>
    </xf>
    <xf numFmtId="164" fontId="0" fillId="4" borderId="0" xfId="0" applyNumberFormat="1" applyFill="1" applyAlignment="1">
      <alignment vertical="center"/>
    </xf>
    <xf numFmtId="0" fontId="0" fillId="0" borderId="8" xfId="0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64" fontId="1" fillId="0" borderId="0" xfId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2" fontId="6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2" fontId="7" fillId="4" borderId="0" xfId="0" applyNumberFormat="1" applyFont="1" applyFill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167" fontId="7" fillId="4" borderId="0" xfId="0" applyNumberFormat="1" applyFont="1" applyFill="1" applyAlignment="1">
      <alignment horizontal="center" vertical="center"/>
    </xf>
    <xf numFmtId="2" fontId="11" fillId="0" borderId="0" xfId="0" applyNumberFormat="1" applyFont="1" applyAlignment="1">
      <alignment horizontal="left" vertical="center" wrapText="1"/>
    </xf>
    <xf numFmtId="0" fontId="6" fillId="4" borderId="0" xfId="0" applyFont="1" applyFill="1" applyAlignment="1">
      <alignment horizontal="left" vertical="center"/>
    </xf>
    <xf numFmtId="0" fontId="0" fillId="4" borderId="0" xfId="0" applyFill="1"/>
    <xf numFmtId="0" fontId="7" fillId="4" borderId="0" xfId="0" applyFont="1" applyFill="1"/>
    <xf numFmtId="0" fontId="12" fillId="4" borderId="0" xfId="0" applyFont="1" applyFill="1" applyAlignment="1">
      <alignment horizontal="center"/>
    </xf>
    <xf numFmtId="0" fontId="13" fillId="4" borderId="0" xfId="0" applyFont="1" applyFill="1" applyAlignment="1">
      <alignment vertical="center"/>
    </xf>
    <xf numFmtId="164" fontId="6" fillId="4" borderId="0" xfId="0" applyNumberFormat="1" applyFont="1" applyFill="1"/>
    <xf numFmtId="0" fontId="14" fillId="0" borderId="0" xfId="0" applyFont="1"/>
    <xf numFmtId="0" fontId="9" fillId="0" borderId="0" xfId="0" applyFont="1"/>
    <xf numFmtId="0" fontId="12" fillId="4" borderId="0" xfId="0" applyFont="1" applyFill="1"/>
    <xf numFmtId="0" fontId="13" fillId="4" borderId="0" xfId="0" applyFont="1" applyFill="1" applyAlignment="1">
      <alignment horizontal="center" vertical="top"/>
    </xf>
    <xf numFmtId="0" fontId="13" fillId="4" borderId="0" xfId="0" applyFont="1" applyFill="1" applyAlignment="1">
      <alignment wrapText="1"/>
    </xf>
    <xf numFmtId="0" fontId="13" fillId="4" borderId="0" xfId="0" applyFont="1" applyFill="1" applyAlignment="1">
      <alignment horizontal="right"/>
    </xf>
    <xf numFmtId="0" fontId="13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wrapText="1"/>
    </xf>
    <xf numFmtId="0" fontId="8" fillId="5" borderId="14" xfId="0" applyFont="1" applyFill="1" applyBorder="1"/>
    <xf numFmtId="0" fontId="8" fillId="5" borderId="14" xfId="0" applyFont="1" applyFill="1" applyBorder="1" applyAlignment="1">
      <alignment horizontal="center"/>
    </xf>
    <xf numFmtId="167" fontId="8" fillId="5" borderId="15" xfId="0" applyNumberFormat="1" applyFont="1" applyFill="1" applyBorder="1" applyAlignment="1">
      <alignment horizontal="right" vertical="center"/>
    </xf>
    <xf numFmtId="0" fontId="14" fillId="4" borderId="0" xfId="0" applyFont="1" applyFill="1"/>
    <xf numFmtId="0" fontId="15" fillId="4" borderId="0" xfId="0" applyFont="1" applyFill="1" applyAlignment="1">
      <alignment horizontal="center" vertical="top"/>
    </xf>
    <xf numFmtId="0" fontId="15" fillId="4" borderId="0" xfId="0" applyFont="1" applyFill="1" applyAlignment="1">
      <alignment wrapText="1"/>
    </xf>
    <xf numFmtId="0" fontId="15" fillId="4" borderId="0" xfId="0" applyFont="1" applyFill="1"/>
    <xf numFmtId="167" fontId="16" fillId="4" borderId="3" xfId="0" applyNumberFormat="1" applyFont="1" applyFill="1" applyBorder="1" applyAlignment="1">
      <alignment horizontal="right" vertical="center"/>
    </xf>
    <xf numFmtId="0" fontId="8" fillId="4" borderId="0" xfId="0" applyFont="1" applyFill="1" applyAlignment="1">
      <alignment horizontal="center" vertical="top"/>
    </xf>
    <xf numFmtId="0" fontId="8" fillId="4" borderId="0" xfId="0" applyFont="1" applyFill="1" applyAlignment="1">
      <alignment wrapText="1"/>
    </xf>
    <xf numFmtId="0" fontId="8" fillId="4" borderId="0" xfId="0" applyFont="1" applyFill="1"/>
    <xf numFmtId="167" fontId="8" fillId="4" borderId="17" xfId="0" applyNumberFormat="1" applyFont="1" applyFill="1" applyBorder="1" applyAlignment="1">
      <alignment horizontal="right" vertical="center"/>
    </xf>
    <xf numFmtId="0" fontId="8" fillId="4" borderId="0" xfId="0" applyFont="1" applyFill="1" applyAlignment="1">
      <alignment horizontal="right"/>
    </xf>
    <xf numFmtId="167" fontId="8" fillId="4" borderId="0" xfId="0" applyNumberFormat="1" applyFont="1" applyFill="1" applyAlignment="1">
      <alignment horizontal="right" vertical="center"/>
    </xf>
    <xf numFmtId="167" fontId="9" fillId="4" borderId="7" xfId="0" applyNumberFormat="1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top"/>
    </xf>
    <xf numFmtId="0" fontId="7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8" fillId="5" borderId="14" xfId="0" applyFont="1" applyFill="1" applyBorder="1" applyAlignment="1">
      <alignment horizontal="right"/>
    </xf>
    <xf numFmtId="0" fontId="15" fillId="4" borderId="1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4" fillId="0" borderId="0" xfId="0" applyFont="1" applyAlignment="1">
      <alignment horizontal="left" vertical="top"/>
    </xf>
    <xf numFmtId="165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3">
    <cellStyle name="Moneda" xfId="1" builtinId="4"/>
    <cellStyle name="Moneda 3" xfId="2" xr:uid="{7D876D35-16FB-49E3-8C2C-2E08BAD64E3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73C26.A3DF19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1</xdr:col>
      <xdr:colOff>2466975</xdr:colOff>
      <xdr:row>6</xdr:row>
      <xdr:rowOff>47624</xdr:rowOff>
    </xdr:to>
    <xdr:pic>
      <xdr:nvPicPr>
        <xdr:cNvPr id="2" name="Imagen 1" descr="signature_522522716">
          <a:extLst>
            <a:ext uri="{FF2B5EF4-FFF2-40B4-BE49-F238E27FC236}">
              <a16:creationId xmlns:a16="http://schemas.microsoft.com/office/drawing/2014/main" id="{23025EF9-A7EF-40C7-8023-8FD13BA78DB0}"/>
            </a:ext>
          </a:extLst>
        </xdr:cNvPr>
        <xdr:cNvPicPr/>
      </xdr:nvPicPr>
      <xdr:blipFill rotWithShape="1"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735"/>
        <a:stretch>
          <a:fillRect/>
        </a:stretch>
      </xdr:blipFill>
      <xdr:spPr bwMode="auto">
        <a:xfrm>
          <a:off x="28575" y="19050"/>
          <a:ext cx="2924175" cy="1171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03259-769D-4602-90E4-745A3056178D}">
  <sheetPr>
    <pageSetUpPr fitToPage="1"/>
  </sheetPr>
  <dimension ref="A1:W84"/>
  <sheetViews>
    <sheetView tabSelected="1" view="pageBreakPreview" zoomScaleNormal="100" zoomScaleSheetLayoutView="100" workbookViewId="0">
      <selection activeCell="F17" sqref="F17"/>
    </sheetView>
  </sheetViews>
  <sheetFormatPr baseColWidth="10" defaultColWidth="11.42578125" defaultRowHeight="15" x14ac:dyDescent="0.25"/>
  <cols>
    <col min="1" max="1" width="7.28515625" style="90" customWidth="1"/>
    <col min="2" max="2" width="59.5703125" style="91" customWidth="1"/>
    <col min="3" max="3" width="10.28515625" customWidth="1"/>
    <col min="4" max="4" width="8" style="92" customWidth="1"/>
    <col min="5" max="6" width="19.28515625" customWidth="1"/>
    <col min="7" max="7" width="20" customWidth="1"/>
    <col min="8" max="8" width="28.5703125" customWidth="1"/>
    <col min="9" max="9" width="12.5703125" bestFit="1" customWidth="1"/>
  </cols>
  <sheetData>
    <row r="1" spans="1:8" x14ac:dyDescent="0.25">
      <c r="A1" s="1"/>
      <c r="B1" s="1"/>
      <c r="D1"/>
      <c r="G1" s="2"/>
      <c r="H1" s="2"/>
    </row>
    <row r="2" spans="1:8" x14ac:dyDescent="0.25">
      <c r="A2" s="1"/>
      <c r="B2" s="1"/>
      <c r="D2"/>
      <c r="G2" s="2"/>
      <c r="H2" s="2"/>
    </row>
    <row r="3" spans="1:8" x14ac:dyDescent="0.25">
      <c r="A3" s="1"/>
      <c r="B3" s="1"/>
      <c r="D3"/>
      <c r="G3" s="2"/>
      <c r="H3" s="2"/>
    </row>
    <row r="4" spans="1:8" x14ac:dyDescent="0.25">
      <c r="A4" s="1"/>
      <c r="B4" s="1"/>
      <c r="D4"/>
      <c r="G4" s="2"/>
      <c r="H4" s="2"/>
    </row>
    <row r="5" spans="1:8" x14ac:dyDescent="0.25">
      <c r="A5" s="1"/>
      <c r="B5" s="1"/>
      <c r="D5"/>
      <c r="G5" s="2"/>
      <c r="H5" s="2"/>
    </row>
    <row r="6" spans="1:8" x14ac:dyDescent="0.25">
      <c r="A6" s="1"/>
      <c r="B6" s="1"/>
      <c r="D6"/>
      <c r="G6" s="2"/>
      <c r="H6" s="2"/>
    </row>
    <row r="7" spans="1:8" ht="18.75" x14ac:dyDescent="0.25">
      <c r="A7" s="121" t="s">
        <v>0</v>
      </c>
      <c r="B7" s="121"/>
      <c r="D7"/>
      <c r="H7" s="2"/>
    </row>
    <row r="8" spans="1:8" ht="18.75" x14ac:dyDescent="0.25">
      <c r="A8" s="3"/>
      <c r="B8" s="3"/>
      <c r="D8"/>
      <c r="F8" s="122">
        <v>46296</v>
      </c>
      <c r="G8" s="122"/>
      <c r="H8" s="2"/>
    </row>
    <row r="9" spans="1:8" ht="18.75" customHeight="1" x14ac:dyDescent="0.25">
      <c r="A9" s="1"/>
      <c r="B9" s="1"/>
      <c r="D9"/>
      <c r="G9" s="2"/>
      <c r="H9" s="2"/>
    </row>
    <row r="10" spans="1:8" ht="21" x14ac:dyDescent="0.35">
      <c r="A10" s="123" t="s">
        <v>1</v>
      </c>
      <c r="B10" s="123"/>
      <c r="C10" s="123"/>
      <c r="D10" s="123"/>
      <c r="E10" s="123"/>
      <c r="F10" s="123"/>
      <c r="G10" s="123"/>
      <c r="H10" s="4"/>
    </row>
    <row r="11" spans="1:8" ht="21" x14ac:dyDescent="0.25">
      <c r="A11" s="124" t="s">
        <v>2</v>
      </c>
      <c r="B11" s="124"/>
      <c r="C11" s="124"/>
      <c r="D11" s="124"/>
      <c r="E11" s="124"/>
      <c r="F11" s="124"/>
      <c r="G11" s="124"/>
      <c r="H11" s="5"/>
    </row>
    <row r="12" spans="1:8" ht="21.75" thickBot="1" x14ac:dyDescent="0.3">
      <c r="A12" s="5"/>
      <c r="B12" s="5"/>
      <c r="C12" s="5"/>
      <c r="D12" s="5"/>
      <c r="E12" s="5"/>
      <c r="F12" s="5"/>
      <c r="G12" s="5"/>
      <c r="H12" s="5"/>
    </row>
    <row r="13" spans="1:8" ht="33.75" customHeight="1" thickBot="1" x14ac:dyDescent="0.3">
      <c r="A13" s="6" t="s">
        <v>3</v>
      </c>
      <c r="B13" s="7" t="s">
        <v>4</v>
      </c>
      <c r="C13" s="8" t="s">
        <v>5</v>
      </c>
      <c r="D13" s="8" t="s">
        <v>6</v>
      </c>
      <c r="E13" s="9" t="s">
        <v>7</v>
      </c>
      <c r="F13" s="9" t="s">
        <v>8</v>
      </c>
      <c r="G13" s="10" t="s">
        <v>9</v>
      </c>
      <c r="H13" s="11"/>
    </row>
    <row r="14" spans="1:8" s="18" customFormat="1" ht="18" thickBot="1" x14ac:dyDescent="0.35">
      <c r="A14" s="12">
        <v>1</v>
      </c>
      <c r="B14" s="13" t="s">
        <v>10</v>
      </c>
      <c r="C14" s="14"/>
      <c r="D14" s="15"/>
      <c r="E14" s="16"/>
      <c r="F14" s="16" t="s">
        <v>11</v>
      </c>
      <c r="G14" s="17">
        <f>SUM(F15:F25)</f>
        <v>0</v>
      </c>
    </row>
    <row r="15" spans="1:8" ht="17.25" x14ac:dyDescent="0.25">
      <c r="A15" s="19">
        <f t="shared" ref="A15:A25" si="0">A14+0.01</f>
        <v>1.01</v>
      </c>
      <c r="B15" s="20" t="s">
        <v>12</v>
      </c>
      <c r="C15" s="21">
        <v>150</v>
      </c>
      <c r="D15" s="22" t="s">
        <v>13</v>
      </c>
      <c r="E15" s="23"/>
      <c r="F15" s="23"/>
      <c r="G15" s="24"/>
      <c r="H15" s="25"/>
    </row>
    <row r="16" spans="1:8" ht="17.25" x14ac:dyDescent="0.25">
      <c r="A16" s="19">
        <f t="shared" si="0"/>
        <v>1.02</v>
      </c>
      <c r="B16" s="20" t="s">
        <v>14</v>
      </c>
      <c r="C16" s="21">
        <v>8.3000000000000007</v>
      </c>
      <c r="D16" s="22" t="s">
        <v>13</v>
      </c>
      <c r="E16" s="23"/>
      <c r="F16" s="23"/>
      <c r="G16" s="26"/>
      <c r="H16" s="25"/>
    </row>
    <row r="17" spans="1:8" ht="34.5" x14ac:dyDescent="0.25">
      <c r="A17" s="19">
        <f t="shared" si="0"/>
        <v>1.03</v>
      </c>
      <c r="B17" s="20" t="s">
        <v>15</v>
      </c>
      <c r="C17" s="21">
        <v>10.88</v>
      </c>
      <c r="D17" s="22" t="s">
        <v>13</v>
      </c>
      <c r="E17" s="23"/>
      <c r="F17" s="23"/>
      <c r="G17" s="26"/>
      <c r="H17" s="25"/>
    </row>
    <row r="18" spans="1:8" ht="17.25" x14ac:dyDescent="0.25">
      <c r="A18" s="19">
        <f t="shared" si="0"/>
        <v>1.04</v>
      </c>
      <c r="B18" s="20" t="s">
        <v>16</v>
      </c>
      <c r="C18" s="21">
        <v>2</v>
      </c>
      <c r="D18" s="22" t="s">
        <v>17</v>
      </c>
      <c r="E18" s="23"/>
      <c r="F18" s="23"/>
      <c r="G18" s="26"/>
      <c r="H18" s="25"/>
    </row>
    <row r="19" spans="1:8" ht="37.5" customHeight="1" x14ac:dyDescent="0.25">
      <c r="A19" s="19">
        <f t="shared" si="0"/>
        <v>1.05</v>
      </c>
      <c r="B19" s="20" t="s">
        <v>18</v>
      </c>
      <c r="C19" s="21">
        <v>2</v>
      </c>
      <c r="D19" s="22" t="s">
        <v>13</v>
      </c>
      <c r="E19" s="23"/>
      <c r="F19" s="23"/>
      <c r="G19" s="26"/>
      <c r="H19" s="25"/>
    </row>
    <row r="20" spans="1:8" ht="34.5" x14ac:dyDescent="0.25">
      <c r="A20" s="19">
        <f t="shared" si="0"/>
        <v>1.06</v>
      </c>
      <c r="B20" s="20" t="s">
        <v>19</v>
      </c>
      <c r="C20" s="21">
        <v>1</v>
      </c>
      <c r="D20" s="22" t="s">
        <v>20</v>
      </c>
      <c r="E20" s="23"/>
      <c r="F20" s="23"/>
      <c r="G20" s="26"/>
      <c r="H20" s="25"/>
    </row>
    <row r="21" spans="1:8" ht="37.5" customHeight="1" x14ac:dyDescent="0.25">
      <c r="A21" s="19">
        <f t="shared" si="0"/>
        <v>1.07</v>
      </c>
      <c r="B21" s="20" t="s">
        <v>21</v>
      </c>
      <c r="C21" s="21">
        <v>33.409999999999997</v>
      </c>
      <c r="D21" s="22" t="s">
        <v>13</v>
      </c>
      <c r="E21" s="23"/>
      <c r="F21" s="23"/>
      <c r="G21" s="26"/>
      <c r="H21" s="25"/>
    </row>
    <row r="22" spans="1:8" ht="17.25" x14ac:dyDescent="0.25">
      <c r="A22" s="19">
        <f t="shared" si="0"/>
        <v>1.08</v>
      </c>
      <c r="B22" s="20" t="s">
        <v>22</v>
      </c>
      <c r="C22" s="21">
        <v>2</v>
      </c>
      <c r="D22" s="22" t="s">
        <v>23</v>
      </c>
      <c r="E22" s="23"/>
      <c r="F22" s="23"/>
      <c r="G22" s="26"/>
      <c r="H22" s="25"/>
    </row>
    <row r="23" spans="1:8" ht="18.75" customHeight="1" x14ac:dyDescent="0.25">
      <c r="A23" s="19">
        <f t="shared" si="0"/>
        <v>1.0900000000000001</v>
      </c>
      <c r="B23" s="20" t="s">
        <v>24</v>
      </c>
      <c r="C23" s="21">
        <v>1</v>
      </c>
      <c r="D23" s="22" t="s">
        <v>20</v>
      </c>
      <c r="E23" s="23"/>
      <c r="F23" s="23"/>
      <c r="G23" s="27"/>
    </row>
    <row r="24" spans="1:8" ht="21" customHeight="1" x14ac:dyDescent="0.25">
      <c r="A24" s="19">
        <f t="shared" si="0"/>
        <v>1.1000000000000001</v>
      </c>
      <c r="B24" s="20" t="s">
        <v>25</v>
      </c>
      <c r="C24" s="21">
        <v>1</v>
      </c>
      <c r="D24" s="22" t="s">
        <v>20</v>
      </c>
      <c r="E24" s="23"/>
      <c r="F24" s="23"/>
      <c r="G24" s="28"/>
      <c r="H24" s="29"/>
    </row>
    <row r="25" spans="1:8" ht="34.5" x14ac:dyDescent="0.25">
      <c r="A25" s="19">
        <f t="shared" si="0"/>
        <v>1.1100000000000001</v>
      </c>
      <c r="B25" s="20" t="s">
        <v>26</v>
      </c>
      <c r="C25" s="21">
        <v>1</v>
      </c>
      <c r="D25" s="22" t="s">
        <v>20</v>
      </c>
      <c r="E25" s="23"/>
      <c r="F25" s="23"/>
      <c r="G25" s="28"/>
      <c r="H25" s="29"/>
    </row>
    <row r="26" spans="1:8" ht="21" customHeight="1" thickBot="1" x14ac:dyDescent="0.3">
      <c r="A26" s="30"/>
      <c r="B26" s="31"/>
      <c r="C26" s="32"/>
      <c r="D26" s="33"/>
      <c r="E26" s="34"/>
      <c r="F26" s="35"/>
      <c r="G26" s="28"/>
      <c r="H26" s="29"/>
    </row>
    <row r="27" spans="1:8" s="18" customFormat="1" ht="18" thickBot="1" x14ac:dyDescent="0.35">
      <c r="A27" s="12">
        <v>2</v>
      </c>
      <c r="B27" s="13" t="s">
        <v>27</v>
      </c>
      <c r="C27" s="14"/>
      <c r="D27" s="15"/>
      <c r="E27" s="16"/>
      <c r="F27" s="16"/>
      <c r="G27" s="17">
        <f>SUM(F28:F34)</f>
        <v>0</v>
      </c>
    </row>
    <row r="28" spans="1:8" ht="49.5" x14ac:dyDescent="0.25">
      <c r="A28" s="19">
        <f>+A27+0.01</f>
        <v>2.0099999999999998</v>
      </c>
      <c r="B28" s="20" t="s">
        <v>28</v>
      </c>
      <c r="C28" s="21">
        <v>1</v>
      </c>
      <c r="D28" s="22" t="s">
        <v>20</v>
      </c>
      <c r="E28" s="23"/>
      <c r="F28" s="23"/>
      <c r="G28" s="36"/>
      <c r="H28" s="37"/>
    </row>
    <row r="29" spans="1:8" ht="34.5" x14ac:dyDescent="0.25">
      <c r="A29" s="19">
        <f t="shared" ref="A29:A34" si="1">+A28+0.01</f>
        <v>2.0199999999999996</v>
      </c>
      <c r="B29" s="20" t="s">
        <v>29</v>
      </c>
      <c r="C29" s="21">
        <f>+(((0.41+0.6)*2)*2*4)+(((1.83+0.75)*2)*2*2)+((1.21+0.75)*2*2)+((1.63+0.75)*2*2)</f>
        <v>54.16</v>
      </c>
      <c r="D29" s="22" t="s">
        <v>30</v>
      </c>
      <c r="E29" s="23"/>
      <c r="F29" s="23"/>
      <c r="G29" s="27"/>
      <c r="H29" s="37"/>
    </row>
    <row r="30" spans="1:8" ht="34.5" x14ac:dyDescent="0.25">
      <c r="A30" s="19">
        <f t="shared" si="1"/>
        <v>2.0299999999999994</v>
      </c>
      <c r="B30" s="20" t="s">
        <v>31</v>
      </c>
      <c r="C30" s="21">
        <f>+(((0.41+0.6)*2)*4)+(((1.83+0.75)*2)*2)+((1.21+0.75)*2)+((1.63+0.75)*2)</f>
        <v>27.08</v>
      </c>
      <c r="D30" s="22" t="s">
        <v>30</v>
      </c>
      <c r="E30" s="23"/>
      <c r="F30" s="23"/>
      <c r="G30" s="27"/>
      <c r="H30" s="37"/>
    </row>
    <row r="31" spans="1:8" ht="34.5" x14ac:dyDescent="0.25">
      <c r="A31" s="19">
        <f t="shared" si="1"/>
        <v>2.0399999999999991</v>
      </c>
      <c r="B31" s="20" t="s">
        <v>32</v>
      </c>
      <c r="C31" s="21">
        <f>(1.63+0.2+1.21+0.2+1.83*2+0.4+2.66)*0.2*2</f>
        <v>3.9840000000000004</v>
      </c>
      <c r="D31" s="22" t="s">
        <v>13</v>
      </c>
      <c r="E31" s="23"/>
      <c r="F31" s="23"/>
      <c r="G31" s="27"/>
      <c r="H31" s="37"/>
    </row>
    <row r="32" spans="1:8" ht="51.75" x14ac:dyDescent="0.25">
      <c r="A32" s="19">
        <f t="shared" si="1"/>
        <v>2.0499999999999989</v>
      </c>
      <c r="B32" s="20" t="s">
        <v>33</v>
      </c>
      <c r="C32" s="21">
        <f>(3.08+3.5)*0.12</f>
        <v>0.78959999999999997</v>
      </c>
      <c r="D32" s="22" t="s">
        <v>13</v>
      </c>
      <c r="E32" s="23"/>
      <c r="F32" s="23"/>
      <c r="G32" s="38"/>
      <c r="H32" s="37" t="s">
        <v>34</v>
      </c>
    </row>
    <row r="33" spans="1:10" ht="34.5" x14ac:dyDescent="0.25">
      <c r="A33" s="19">
        <f t="shared" si="1"/>
        <v>2.0599999999999987</v>
      </c>
      <c r="B33" s="20" t="s">
        <v>35</v>
      </c>
      <c r="C33" s="21">
        <v>111.58</v>
      </c>
      <c r="D33" s="22" t="s">
        <v>36</v>
      </c>
      <c r="E33" s="23"/>
      <c r="F33" s="23"/>
      <c r="G33" s="38"/>
      <c r="H33" s="37"/>
    </row>
    <row r="34" spans="1:10" ht="34.5" x14ac:dyDescent="0.25">
      <c r="A34" s="19">
        <f t="shared" si="1"/>
        <v>2.0699999999999985</v>
      </c>
      <c r="B34" s="20" t="s">
        <v>37</v>
      </c>
      <c r="C34" s="21">
        <v>34.5</v>
      </c>
      <c r="D34" s="22" t="s">
        <v>38</v>
      </c>
      <c r="E34" s="23"/>
      <c r="F34" s="23"/>
      <c r="G34" s="38"/>
      <c r="H34" s="37"/>
    </row>
    <row r="35" spans="1:10" ht="27.75" customHeight="1" thickBot="1" x14ac:dyDescent="0.3">
      <c r="A35" s="39"/>
      <c r="B35" s="40"/>
      <c r="C35" s="30"/>
      <c r="D35" s="41"/>
      <c r="E35" s="42"/>
      <c r="F35" s="43"/>
      <c r="G35" s="44"/>
      <c r="H35" s="37"/>
    </row>
    <row r="36" spans="1:10" s="18" customFormat="1" ht="18" thickBot="1" x14ac:dyDescent="0.35">
      <c r="A36" s="12">
        <v>3</v>
      </c>
      <c r="B36" s="13" t="s">
        <v>39</v>
      </c>
      <c r="C36" s="14"/>
      <c r="D36" s="15"/>
      <c r="E36" s="16"/>
      <c r="F36" s="16"/>
      <c r="G36" s="17">
        <f>SUM(F37:F45)</f>
        <v>0</v>
      </c>
    </row>
    <row r="37" spans="1:10" ht="33.75" customHeight="1" x14ac:dyDescent="0.25">
      <c r="A37" s="45">
        <f t="shared" ref="A37:A45" si="2">A36+0.01</f>
        <v>3.01</v>
      </c>
      <c r="B37" s="46" t="s">
        <v>74</v>
      </c>
      <c r="C37" s="47">
        <v>40.83</v>
      </c>
      <c r="D37" s="48" t="s">
        <v>13</v>
      </c>
      <c r="E37" s="49"/>
      <c r="F37" s="49"/>
      <c r="G37" s="50"/>
      <c r="H37" s="37"/>
    </row>
    <row r="38" spans="1:10" ht="51.75" x14ac:dyDescent="0.25">
      <c r="A38" s="19">
        <f t="shared" si="2"/>
        <v>3.0199999999999996</v>
      </c>
      <c r="B38" s="20" t="s">
        <v>75</v>
      </c>
      <c r="C38" s="21">
        <v>55.3</v>
      </c>
      <c r="D38" s="22" t="s">
        <v>13</v>
      </c>
      <c r="E38" s="23"/>
      <c r="F38" s="49"/>
      <c r="G38" s="50"/>
      <c r="H38" s="37"/>
    </row>
    <row r="39" spans="1:10" ht="34.5" x14ac:dyDescent="0.25">
      <c r="A39" s="19">
        <f t="shared" si="2"/>
        <v>3.0299999999999994</v>
      </c>
      <c r="B39" s="20" t="s">
        <v>40</v>
      </c>
      <c r="C39" s="21">
        <v>4.53</v>
      </c>
      <c r="D39" s="22" t="s">
        <v>13</v>
      </c>
      <c r="E39" s="23"/>
      <c r="F39" s="49"/>
      <c r="G39" s="51"/>
      <c r="H39" s="37"/>
    </row>
    <row r="40" spans="1:10" ht="34.5" x14ac:dyDescent="0.25">
      <c r="A40" s="19">
        <f t="shared" si="2"/>
        <v>3.0399999999999991</v>
      </c>
      <c r="B40" s="20" t="s">
        <v>41</v>
      </c>
      <c r="C40" s="21">
        <v>8.4700000000000006</v>
      </c>
      <c r="D40" s="22" t="s">
        <v>13</v>
      </c>
      <c r="E40" s="23"/>
      <c r="F40" s="49"/>
      <c r="G40" s="50"/>
      <c r="H40" s="37"/>
    </row>
    <row r="41" spans="1:10" ht="34.5" x14ac:dyDescent="0.25">
      <c r="A41" s="19">
        <f t="shared" si="2"/>
        <v>3.0499999999999989</v>
      </c>
      <c r="B41" s="20" t="s">
        <v>42</v>
      </c>
      <c r="C41" s="21">
        <v>3.57</v>
      </c>
      <c r="D41" s="22" t="s">
        <v>43</v>
      </c>
      <c r="E41" s="23"/>
      <c r="F41" s="49"/>
      <c r="G41" s="52"/>
      <c r="H41" s="37"/>
    </row>
    <row r="42" spans="1:10" ht="34.5" x14ac:dyDescent="0.25">
      <c r="A42" s="19">
        <f t="shared" si="2"/>
        <v>3.0599999999999987</v>
      </c>
      <c r="B42" s="20" t="s">
        <v>44</v>
      </c>
      <c r="C42" s="21">
        <v>3.57</v>
      </c>
      <c r="D42" s="22" t="s">
        <v>43</v>
      </c>
      <c r="E42" s="23"/>
      <c r="F42" s="49"/>
      <c r="G42" s="52"/>
      <c r="H42" s="37"/>
    </row>
    <row r="43" spans="1:10" ht="34.5" x14ac:dyDescent="0.25">
      <c r="A43" s="19">
        <f t="shared" si="2"/>
        <v>3.0699999999999985</v>
      </c>
      <c r="B43" s="20" t="s">
        <v>45</v>
      </c>
      <c r="C43" s="21">
        <v>12.35</v>
      </c>
      <c r="D43" s="22" t="s">
        <v>13</v>
      </c>
      <c r="E43" s="23"/>
      <c r="F43" s="49"/>
      <c r="G43" s="52"/>
      <c r="H43" s="37"/>
    </row>
    <row r="44" spans="1:10" ht="34.5" x14ac:dyDescent="0.25">
      <c r="A44" s="19">
        <f t="shared" si="2"/>
        <v>3.0799999999999983</v>
      </c>
      <c r="B44" s="20" t="s">
        <v>46</v>
      </c>
      <c r="C44" s="21">
        <v>12.35</v>
      </c>
      <c r="D44" s="22" t="s">
        <v>13</v>
      </c>
      <c r="E44" s="23"/>
      <c r="F44" s="49"/>
      <c r="G44" s="52"/>
      <c r="H44" s="37"/>
    </row>
    <row r="45" spans="1:10" s="58" customFormat="1" ht="38.25" customHeight="1" x14ac:dyDescent="0.25">
      <c r="A45" s="19">
        <f t="shared" si="2"/>
        <v>3.0899999999999981</v>
      </c>
      <c r="B45" s="20" t="s">
        <v>47</v>
      </c>
      <c r="C45" s="53">
        <v>25.7</v>
      </c>
      <c r="D45" s="54" t="s">
        <v>13</v>
      </c>
      <c r="E45" s="55"/>
      <c r="F45" s="49"/>
      <c r="G45" s="56"/>
      <c r="H45" s="57"/>
      <c r="I45" s="57"/>
      <c r="J45" s="57"/>
    </row>
    <row r="46" spans="1:10" ht="16.5" thickBot="1" x14ac:dyDescent="0.3">
      <c r="A46" s="39"/>
      <c r="B46" s="59"/>
      <c r="C46" s="41"/>
      <c r="D46" s="41"/>
      <c r="E46" s="42"/>
      <c r="F46" s="43"/>
      <c r="G46" s="60"/>
      <c r="H46" s="37"/>
    </row>
    <row r="47" spans="1:10" s="18" customFormat="1" ht="18" thickBot="1" x14ac:dyDescent="0.35">
      <c r="A47" s="12">
        <v>4</v>
      </c>
      <c r="B47" s="13" t="s">
        <v>48</v>
      </c>
      <c r="C47" s="14"/>
      <c r="D47" s="15"/>
      <c r="E47" s="16"/>
      <c r="F47" s="16"/>
      <c r="G47" s="17">
        <f>SUM(F48:F51)</f>
        <v>0</v>
      </c>
    </row>
    <row r="48" spans="1:10" ht="25.5" customHeight="1" x14ac:dyDescent="0.25">
      <c r="A48" s="19">
        <f>+A47+0.01</f>
        <v>4.01</v>
      </c>
      <c r="B48" s="20" t="s">
        <v>49</v>
      </c>
      <c r="C48" s="21">
        <v>1</v>
      </c>
      <c r="D48" s="22" t="s">
        <v>20</v>
      </c>
      <c r="E48" s="23"/>
      <c r="F48" s="23"/>
      <c r="G48" s="61"/>
      <c r="H48" s="37"/>
    </row>
    <row r="49" spans="1:8" ht="41.25" customHeight="1" x14ac:dyDescent="0.25">
      <c r="A49" s="19">
        <f>+A48+0.01</f>
        <v>4.0199999999999996</v>
      </c>
      <c r="B49" s="20" t="s">
        <v>50</v>
      </c>
      <c r="C49" s="21">
        <v>6</v>
      </c>
      <c r="D49" s="22" t="s">
        <v>23</v>
      </c>
      <c r="E49" s="23"/>
      <c r="F49" s="23"/>
      <c r="G49" s="27"/>
      <c r="H49" s="37"/>
    </row>
    <row r="50" spans="1:8" ht="24" customHeight="1" x14ac:dyDescent="0.25">
      <c r="A50" s="19">
        <f>+A49+0.01</f>
        <v>4.0299999999999994</v>
      </c>
      <c r="B50" s="20" t="s">
        <v>51</v>
      </c>
      <c r="C50" s="21">
        <v>5</v>
      </c>
      <c r="D50" s="22" t="s">
        <v>30</v>
      </c>
      <c r="E50" s="23"/>
      <c r="F50" s="23"/>
      <c r="G50" s="28"/>
      <c r="H50" s="37"/>
    </row>
    <row r="51" spans="1:8" ht="34.5" x14ac:dyDescent="0.25">
      <c r="A51" s="19">
        <f>+A50+0.01</f>
        <v>4.0399999999999991</v>
      </c>
      <c r="B51" s="20" t="s">
        <v>52</v>
      </c>
      <c r="C51" s="21">
        <v>2</v>
      </c>
      <c r="D51" s="22" t="s">
        <v>23</v>
      </c>
      <c r="E51" s="23"/>
      <c r="F51" s="23"/>
      <c r="G51" s="28"/>
      <c r="H51" s="37"/>
    </row>
    <row r="52" spans="1:8" ht="16.5" thickBot="1" x14ac:dyDescent="0.3">
      <c r="A52" s="30"/>
      <c r="B52" s="62"/>
      <c r="C52" s="30"/>
      <c r="D52" s="63"/>
      <c r="E52" s="64"/>
      <c r="F52" s="65"/>
      <c r="G52" s="66"/>
      <c r="H52" s="37"/>
    </row>
    <row r="53" spans="1:8" s="18" customFormat="1" ht="18" thickBot="1" x14ac:dyDescent="0.35">
      <c r="A53" s="12">
        <v>5</v>
      </c>
      <c r="B53" s="13" t="s">
        <v>53</v>
      </c>
      <c r="C53" s="14"/>
      <c r="D53" s="15"/>
      <c r="E53" s="16"/>
      <c r="F53" s="16"/>
      <c r="G53" s="17">
        <f>SUM(F54:F67)</f>
        <v>0</v>
      </c>
    </row>
    <row r="54" spans="1:8" ht="34.5" customHeight="1" x14ac:dyDescent="0.25">
      <c r="A54" s="19">
        <f>+A53+0.01</f>
        <v>5.01</v>
      </c>
      <c r="B54" s="20" t="s">
        <v>54</v>
      </c>
      <c r="C54" s="21">
        <v>2</v>
      </c>
      <c r="D54" s="22" t="s">
        <v>17</v>
      </c>
      <c r="E54" s="23"/>
      <c r="F54" s="23"/>
      <c r="G54" s="67"/>
      <c r="H54" s="37"/>
    </row>
    <row r="55" spans="1:8" ht="54.75" customHeight="1" x14ac:dyDescent="0.25">
      <c r="A55" s="19">
        <f t="shared" ref="A55:A65" si="3">+A54+0.01</f>
        <v>5.0199999999999996</v>
      </c>
      <c r="B55" s="20" t="s">
        <v>55</v>
      </c>
      <c r="C55" s="21">
        <v>23.34</v>
      </c>
      <c r="D55" s="22" t="s">
        <v>36</v>
      </c>
      <c r="E55" s="23"/>
      <c r="F55" s="23"/>
      <c r="G55" s="68"/>
      <c r="H55" s="37"/>
    </row>
    <row r="56" spans="1:8" ht="57" customHeight="1" x14ac:dyDescent="0.25">
      <c r="A56" s="19">
        <f t="shared" si="3"/>
        <v>5.0299999999999994</v>
      </c>
      <c r="B56" s="20" t="s">
        <v>56</v>
      </c>
      <c r="C56" s="21">
        <f>1.81*1.81*10.7639</f>
        <v>35.263612789999996</v>
      </c>
      <c r="D56" s="22" t="s">
        <v>36</v>
      </c>
      <c r="E56" s="23"/>
      <c r="F56" s="23"/>
      <c r="G56" s="68"/>
      <c r="H56" s="37"/>
    </row>
    <row r="57" spans="1:8" ht="34.5" x14ac:dyDescent="0.25">
      <c r="A57" s="19">
        <f t="shared" si="3"/>
        <v>5.0399999999999991</v>
      </c>
      <c r="B57" s="20" t="s">
        <v>57</v>
      </c>
      <c r="C57" s="21">
        <v>4</v>
      </c>
      <c r="D57" s="22" t="s">
        <v>43</v>
      </c>
      <c r="E57" s="23"/>
      <c r="F57" s="23"/>
      <c r="G57" s="68"/>
      <c r="H57" s="37"/>
    </row>
    <row r="58" spans="1:8" ht="51.75" x14ac:dyDescent="0.25">
      <c r="A58" s="19">
        <f t="shared" si="3"/>
        <v>5.0499999999999989</v>
      </c>
      <c r="B58" s="20" t="s">
        <v>58</v>
      </c>
      <c r="C58" s="21">
        <v>1</v>
      </c>
      <c r="D58" s="22" t="s">
        <v>20</v>
      </c>
      <c r="E58" s="23"/>
      <c r="F58" s="23"/>
      <c r="G58" s="52"/>
      <c r="H58" s="37"/>
    </row>
    <row r="59" spans="1:8" ht="34.5" x14ac:dyDescent="0.25">
      <c r="A59" s="19">
        <f t="shared" si="3"/>
        <v>5.0599999999999987</v>
      </c>
      <c r="B59" s="20" t="s">
        <v>59</v>
      </c>
      <c r="C59" s="21">
        <v>60</v>
      </c>
      <c r="D59" s="22" t="s">
        <v>13</v>
      </c>
      <c r="E59" s="23"/>
      <c r="F59" s="23"/>
      <c r="G59" s="52"/>
      <c r="H59" s="37"/>
    </row>
    <row r="60" spans="1:8" ht="34.5" x14ac:dyDescent="0.25">
      <c r="A60" s="19">
        <f t="shared" si="3"/>
        <v>5.0699999999999985</v>
      </c>
      <c r="B60" s="20" t="s">
        <v>60</v>
      </c>
      <c r="C60" s="21">
        <v>10</v>
      </c>
      <c r="D60" s="22" t="s">
        <v>23</v>
      </c>
      <c r="E60" s="23"/>
      <c r="F60" s="23"/>
      <c r="G60" s="52"/>
      <c r="H60" s="37"/>
    </row>
    <row r="61" spans="1:8" ht="34.5" x14ac:dyDescent="0.25">
      <c r="A61" s="19">
        <f t="shared" si="3"/>
        <v>5.0799999999999983</v>
      </c>
      <c r="B61" s="20" t="s">
        <v>61</v>
      </c>
      <c r="C61" s="21">
        <v>80.3</v>
      </c>
      <c r="D61" s="22" t="s">
        <v>13</v>
      </c>
      <c r="E61" s="23"/>
      <c r="F61" s="23"/>
      <c r="G61" s="52"/>
      <c r="H61" s="37"/>
    </row>
    <row r="62" spans="1:8" ht="34.5" x14ac:dyDescent="0.25">
      <c r="A62" s="19">
        <f t="shared" si="3"/>
        <v>5.0899999999999981</v>
      </c>
      <c r="B62" s="20" t="s">
        <v>62</v>
      </c>
      <c r="C62" s="21">
        <v>1</v>
      </c>
      <c r="D62" s="22" t="s">
        <v>17</v>
      </c>
      <c r="E62" s="23"/>
      <c r="F62" s="23"/>
      <c r="G62" s="52"/>
      <c r="H62" s="37"/>
    </row>
    <row r="63" spans="1:8" ht="51.75" x14ac:dyDescent="0.25">
      <c r="A63" s="19">
        <f t="shared" si="3"/>
        <v>5.0999999999999979</v>
      </c>
      <c r="B63" s="20" t="s">
        <v>63</v>
      </c>
      <c r="C63" s="21">
        <v>68.7</v>
      </c>
      <c r="D63" s="22" t="s">
        <v>38</v>
      </c>
      <c r="E63" s="23"/>
      <c r="F63" s="23"/>
      <c r="G63" s="52"/>
      <c r="H63" s="37"/>
    </row>
    <row r="64" spans="1:8" ht="34.5" x14ac:dyDescent="0.25">
      <c r="A64" s="19">
        <f t="shared" si="3"/>
        <v>5.1099999999999977</v>
      </c>
      <c r="B64" s="20" t="s">
        <v>64</v>
      </c>
      <c r="C64" s="21">
        <v>31.68</v>
      </c>
      <c r="D64" s="22" t="s">
        <v>38</v>
      </c>
      <c r="E64" s="23"/>
      <c r="F64" s="23"/>
      <c r="G64" s="52"/>
      <c r="H64" s="37"/>
    </row>
    <row r="65" spans="1:23" ht="51.75" x14ac:dyDescent="0.25">
      <c r="A65" s="19">
        <f t="shared" si="3"/>
        <v>5.1199999999999974</v>
      </c>
      <c r="B65" s="20" t="s">
        <v>65</v>
      </c>
      <c r="C65" s="21">
        <v>7.61</v>
      </c>
      <c r="D65" s="22" t="s">
        <v>38</v>
      </c>
      <c r="E65" s="23"/>
      <c r="F65" s="23"/>
      <c r="G65" s="52"/>
      <c r="H65" s="37"/>
    </row>
    <row r="66" spans="1:23" ht="66.75" x14ac:dyDescent="0.25">
      <c r="A66" s="19">
        <f>+A65+0.01</f>
        <v>5.1299999999999972</v>
      </c>
      <c r="B66" s="20" t="s">
        <v>66</v>
      </c>
      <c r="C66" s="21">
        <v>7.61</v>
      </c>
      <c r="D66" s="22" t="s">
        <v>38</v>
      </c>
      <c r="E66" s="23"/>
      <c r="F66" s="23"/>
      <c r="G66" s="69"/>
      <c r="H66" s="37"/>
    </row>
    <row r="67" spans="1:23" ht="17.25" x14ac:dyDescent="0.25">
      <c r="A67" s="19">
        <f>+A66+0.01</f>
        <v>5.139999999999997</v>
      </c>
      <c r="B67" s="20" t="s">
        <v>67</v>
      </c>
      <c r="C67" s="21">
        <v>1</v>
      </c>
      <c r="D67" s="22" t="s">
        <v>20</v>
      </c>
      <c r="E67" s="23"/>
      <c r="F67" s="23"/>
      <c r="G67" s="69"/>
      <c r="H67" s="37"/>
    </row>
    <row r="68" spans="1:23" ht="18" thickBot="1" x14ac:dyDescent="0.3">
      <c r="A68" s="70"/>
      <c r="B68" s="71"/>
      <c r="C68" s="72"/>
      <c r="D68" s="73"/>
      <c r="E68" s="74"/>
      <c r="F68" s="74"/>
      <c r="G68" s="69"/>
      <c r="H68" s="37"/>
    </row>
    <row r="69" spans="1:23" s="18" customFormat="1" ht="18" thickBot="1" x14ac:dyDescent="0.35">
      <c r="A69" s="12">
        <v>6</v>
      </c>
      <c r="B69" s="13" t="s">
        <v>71</v>
      </c>
      <c r="C69" s="14"/>
      <c r="D69" s="15"/>
      <c r="E69" s="16"/>
      <c r="F69" s="16" t="s">
        <v>11</v>
      </c>
      <c r="G69" s="17">
        <f>SUM(F70:F81)</f>
        <v>0</v>
      </c>
    </row>
    <row r="70" spans="1:23" ht="34.5" customHeight="1" x14ac:dyDescent="0.25">
      <c r="A70" s="19">
        <f>+A69+0.01</f>
        <v>6.01</v>
      </c>
      <c r="B70" s="20" t="s">
        <v>72</v>
      </c>
      <c r="C70" s="21">
        <v>5</v>
      </c>
      <c r="D70" s="22" t="s">
        <v>73</v>
      </c>
      <c r="E70" s="109">
        <f>SUM(G14:G67)</f>
        <v>0</v>
      </c>
      <c r="F70" s="23">
        <f>E70*(C70/100)</f>
        <v>0</v>
      </c>
      <c r="G70" s="67"/>
      <c r="H70" s="37"/>
    </row>
    <row r="71" spans="1:23" ht="18" thickBot="1" x14ac:dyDescent="0.3">
      <c r="A71" s="70"/>
      <c r="B71" s="71"/>
      <c r="C71" s="72"/>
      <c r="D71" s="73"/>
      <c r="E71" s="74"/>
      <c r="F71" s="74"/>
      <c r="G71" s="69"/>
      <c r="H71" s="37"/>
    </row>
    <row r="72" spans="1:23" s="82" customFormat="1" ht="17.25" thickBot="1" x14ac:dyDescent="0.35">
      <c r="A72" s="93"/>
      <c r="B72" s="94"/>
      <c r="C72" s="95"/>
      <c r="D72" s="96"/>
      <c r="E72" s="116" t="s">
        <v>69</v>
      </c>
      <c r="F72" s="116"/>
      <c r="G72" s="97">
        <f>SUM(G14:G67)</f>
        <v>0</v>
      </c>
      <c r="H72" s="98"/>
    </row>
    <row r="73" spans="1:23" s="82" customFormat="1" ht="38.25" customHeight="1" x14ac:dyDescent="0.3">
      <c r="A73" s="99"/>
      <c r="B73" s="100"/>
      <c r="C73" s="101"/>
      <c r="D73" s="98"/>
      <c r="E73" s="117" t="s">
        <v>70</v>
      </c>
      <c r="F73" s="118"/>
      <c r="G73" s="102">
        <f>G72*0.18</f>
        <v>0</v>
      </c>
    </row>
    <row r="74" spans="1:23" s="82" customFormat="1" ht="17.25" thickBot="1" x14ac:dyDescent="0.35">
      <c r="A74" s="103"/>
      <c r="B74" s="104"/>
      <c r="C74" s="105"/>
      <c r="D74" s="98"/>
      <c r="E74" s="119" t="s">
        <v>68</v>
      </c>
      <c r="F74" s="120"/>
      <c r="G74" s="106">
        <f>SUM(G72+G73)</f>
        <v>0</v>
      </c>
    </row>
    <row r="75" spans="1:23" s="82" customFormat="1" ht="16.5" x14ac:dyDescent="0.3">
      <c r="A75" s="103"/>
      <c r="B75" s="104"/>
      <c r="C75" s="105"/>
      <c r="D75" s="107"/>
      <c r="E75" s="107"/>
      <c r="F75" s="107"/>
      <c r="G75" s="108"/>
    </row>
    <row r="76" spans="1:23" ht="15.75" x14ac:dyDescent="0.25">
      <c r="A76" s="30"/>
      <c r="B76" s="75"/>
      <c r="C76" s="30"/>
      <c r="D76" s="41"/>
      <c r="E76" s="64"/>
      <c r="F76" s="65"/>
      <c r="G76" s="29"/>
      <c r="H76" s="37"/>
    </row>
    <row r="77" spans="1:23" ht="17.25" x14ac:dyDescent="0.3">
      <c r="A77" s="77"/>
      <c r="B77" s="77"/>
      <c r="C77" s="76"/>
      <c r="D77" s="78"/>
      <c r="E77" s="77"/>
      <c r="F77" s="77"/>
      <c r="G77" s="76"/>
    </row>
    <row r="78" spans="1:23" s="83" customFormat="1" ht="18.75" x14ac:dyDescent="0.3">
      <c r="A78" s="18"/>
      <c r="B78" s="79"/>
      <c r="C78" s="80"/>
      <c r="D78" s="80"/>
      <c r="E78" s="114"/>
      <c r="F78" s="114"/>
      <c r="G78" s="81"/>
      <c r="H78" s="18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</row>
    <row r="79" spans="1:23" s="83" customFormat="1" ht="19.5" customHeight="1" x14ac:dyDescent="0.3">
      <c r="A79" s="18"/>
      <c r="B79" s="84"/>
      <c r="C79" s="85"/>
      <c r="D79" s="86"/>
      <c r="E79" s="84"/>
      <c r="F79" s="87"/>
      <c r="G79" s="81"/>
      <c r="H79" s="18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</row>
    <row r="80" spans="1:23" s="83" customFormat="1" ht="18.75" x14ac:dyDescent="0.3">
      <c r="A80" s="18"/>
      <c r="B80" s="84"/>
      <c r="C80" s="85"/>
      <c r="D80" s="86"/>
      <c r="E80" s="84"/>
      <c r="F80" s="87"/>
      <c r="G80" s="81"/>
      <c r="H80" s="18"/>
    </row>
    <row r="81" spans="1:8" s="83" customFormat="1" ht="18.75" x14ac:dyDescent="0.3">
      <c r="A81" s="18"/>
      <c r="B81" s="88"/>
      <c r="C81" s="85"/>
      <c r="D81" s="86"/>
      <c r="E81" s="115"/>
      <c r="F81" s="115"/>
      <c r="G81" s="81"/>
      <c r="H81" s="18"/>
    </row>
    <row r="82" spans="1:8" s="83" customFormat="1" ht="18.75" x14ac:dyDescent="0.3">
      <c r="A82" s="18"/>
      <c r="B82" s="79"/>
      <c r="C82" s="110"/>
      <c r="D82" s="110"/>
      <c r="E82" s="111"/>
      <c r="F82" s="111"/>
      <c r="G82" s="81"/>
      <c r="H82" s="18"/>
    </row>
    <row r="83" spans="1:8" s="83" customFormat="1" ht="18" x14ac:dyDescent="0.3">
      <c r="A83" s="18"/>
      <c r="B83" s="89"/>
      <c r="C83" s="112"/>
      <c r="D83" s="112"/>
      <c r="E83" s="113"/>
      <c r="F83" s="113"/>
      <c r="G83" s="81"/>
      <c r="H83" s="18"/>
    </row>
    <row r="84" spans="1:8" x14ac:dyDescent="0.25">
      <c r="A84" s="77"/>
      <c r="B84" s="77"/>
      <c r="C84" s="77"/>
      <c r="D84" s="77"/>
      <c r="E84" s="77"/>
      <c r="F84" s="77"/>
      <c r="G84" s="77"/>
    </row>
  </sheetData>
  <mergeCells count="13">
    <mergeCell ref="E72:F72"/>
    <mergeCell ref="E73:F73"/>
    <mergeCell ref="E74:F74"/>
    <mergeCell ref="A7:B7"/>
    <mergeCell ref="F8:G8"/>
    <mergeCell ref="A10:G10"/>
    <mergeCell ref="A11:G11"/>
    <mergeCell ref="C82:D82"/>
    <mergeCell ref="E82:F82"/>
    <mergeCell ref="C83:D83"/>
    <mergeCell ref="E83:F83"/>
    <mergeCell ref="E78:F78"/>
    <mergeCell ref="E81:F81"/>
  </mergeCells>
  <pageMargins left="0.66" right="0.56999999999999995" top="0.57999999999999996" bottom="0.75" header="0.31496062992125984" footer="0.5"/>
  <pageSetup scale="65" fitToHeight="0" orientation="portrait" horizontalDpi="1200" verticalDpi="1200" r:id="rId1"/>
  <headerFooter>
    <oddFooter>&amp;C&amp;P de &amp;N</oddFooter>
  </headerFooter>
  <drawing r:id="rId2"/>
</worksheet>
</file>

<file path=docMetadata/LabelInfo.xml><?xml version="1.0" encoding="utf-8"?>
<clbl:labelList xmlns:clbl="http://schemas.microsoft.com/office/2020/mipLabelMetadata">
  <clbl:label id="{7f2bcec3-c3a9-4868-9744-606b2001de26}" enabled="1" method="Standard" siteId="{00983dbf-8138-4022-9021-e6a546c176e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Fachada pedernales</vt:lpstr>
      <vt:lpstr>'Fachada pedernales'!Área_de_impresión</vt:lpstr>
      <vt:lpstr>'Fachada pedernales'!Títulos_a_imprimir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Jose Ramirez Medina</dc:creator>
  <cp:lastModifiedBy>Ricardo Antonio Rodriguez Antigua</cp:lastModifiedBy>
  <dcterms:created xsi:type="dcterms:W3CDTF">2026-07-31T18:02:35Z</dcterms:created>
  <dcterms:modified xsi:type="dcterms:W3CDTF">2026-10-02T14:55:45Z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2026-07-31T18:03:25Z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1c0d3d8c-af70-4853-a8ba-fe09bb5f31ef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