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Presupuesto" sheetId="1" r:id="rId1"/>
  </sheets>
  <definedNames>
    <definedName name="_xlnm.Print_Area" localSheetId="0">Presupuesto!$A$1:$G$63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<sst xmlns="http://schemas.openxmlformats.org/spreadsheetml/2006/main" count="77" uniqueCount="55">
  <si>
    <t>Departamento de Ingeniería y Mantenimiento</t>
  </si>
  <si>
    <t>División de Ingeniería</t>
  </si>
  <si>
    <t>PRESUPUESTO ESTIMADO DE COSTOS</t>
  </si>
  <si>
    <t>Reconstrucción de cancha de baloncesto en el Club de la DGA</t>
  </si>
  <si>
    <t>No.</t>
  </si>
  <si>
    <t>Descripción</t>
  </si>
  <si>
    <t>Cantidad</t>
  </si>
  <si>
    <t>Unidad</t>
  </si>
  <si>
    <t>Precio Unitario (RD$)</t>
  </si>
  <si>
    <t>Precio Unitario Final (RD$)</t>
  </si>
  <si>
    <t>Total (RD$)</t>
  </si>
  <si>
    <t>PRELIMINARES</t>
  </si>
  <si>
    <t>Demolición de torta hormigón u asfalto con compresor de dos pistolas (H = 0.15 mts)</t>
  </si>
  <si>
    <t>M3</t>
  </si>
  <si>
    <t>Desmonte de tableros y aros de baloncesto</t>
  </si>
  <si>
    <t>P.A.</t>
  </si>
  <si>
    <t>Excavación con compresor de dos pistolas en tierra negra con rocas para zapatas para muro de block de 6" en todo el perímetro de la cancha</t>
  </si>
  <si>
    <t xml:space="preserve">Relleno, regado y nievelado con caliche para zapata de muro de block de 6", compactado con maquito </t>
  </si>
  <si>
    <t>M3C</t>
  </si>
  <si>
    <r>
      <rPr>
        <sz val="12"/>
        <color theme="1"/>
        <rFont val="Century Gothic"/>
        <charset val="134"/>
      </rPr>
      <t xml:space="preserve">Preparación de superficie para pintura de gradas </t>
    </r>
    <r>
      <rPr>
        <b/>
        <sz val="12"/>
        <color theme="1"/>
        <rFont val="Century Gothic"/>
        <charset val="134"/>
      </rPr>
      <t>(Incluye: Lija, Piedra y masilla)</t>
    </r>
  </si>
  <si>
    <t>M2</t>
  </si>
  <si>
    <r>
      <rPr>
        <sz val="12"/>
        <color theme="1"/>
        <rFont val="Century Gothic"/>
        <charset val="134"/>
      </rPr>
      <t xml:space="preserve">Preparación de superficie para postes y barras de hierro </t>
    </r>
    <r>
      <rPr>
        <b/>
        <sz val="12"/>
        <color theme="1"/>
        <rFont val="Century Gothic"/>
        <charset val="134"/>
      </rPr>
      <t>(Incluye limpieza, lijado y aplicación de Thinner)</t>
    </r>
  </si>
  <si>
    <t>Recogida y bote de escombros a mano con palas</t>
  </si>
  <si>
    <t>M3N</t>
  </si>
  <si>
    <t>Limpieza constante diaria y final</t>
  </si>
  <si>
    <t xml:space="preserve">Replanteo y Charrancha </t>
  </si>
  <si>
    <t>CONSTRUCCION DE CANCHA</t>
  </si>
  <si>
    <t xml:space="preserve">Piso de hormigón armado, con malla electro soldada, frotado con helicóptero y hormigón industrial con camiones de 210KG/CM2 (H = 0.10 mts), Incluye dejar Huecos con anclaje para tubos de 3" y profundidad de 40 cm para cancha de volleyball </t>
  </si>
  <si>
    <t>Zapata de muro de bloques de 6" 3Ø de 3/8" Y 3/8" @ 0.25m 0.45m x 0.25m con hormigón industrial de180Kg/cm2 con camiones (En todo el perímetro de la cancha)</t>
  </si>
  <si>
    <t xml:space="preserve">Colocación de bloques de hormigón de 6" en todo el perímetro de la cancha con Ø de 3/8" @ 0.40m con todas las cámaras llenas de hormigón 1:3:5 y mortero 1:3 en las juntas </t>
  </si>
  <si>
    <t>Suministro y colocación de anclajes para poste de aluminio de 3" con profundidad de 40 cm para cancha de volleyball</t>
  </si>
  <si>
    <t>UND</t>
  </si>
  <si>
    <t xml:space="preserve">Instalación de tableros de baloncesto existentes </t>
  </si>
  <si>
    <t>Suministro e instalación de aros para tableros de baloncesto (Inlcuye malla)</t>
  </si>
  <si>
    <t>Suministro e instalación de 2 postes de 3" de diámetro móviles de volleyball profesional, incluye contrapeso malla</t>
  </si>
  <si>
    <t>Resane de huecos en gradas.</t>
  </si>
  <si>
    <t xml:space="preserve">PINTURA </t>
  </si>
  <si>
    <t>Suministro y aplicación de pintura "sport paint de exterior" en cancha de baloncesto, color verde de nuestro logo y según plano</t>
  </si>
  <si>
    <t>Suministro y aplicación de pintura "sport paint de exterior" en cancha de baloncesto, color azul claro de nuestro logo y según plano</t>
  </si>
  <si>
    <t>Suministro y aplicación de pintura "sport paint de exterior" en cancha de baloncesto, color azul oscuro de nuestro logo y según plano</t>
  </si>
  <si>
    <t xml:space="preserve">Suministro y aplicación de primer anticorrosivo gris para postes y de hierro </t>
  </si>
  <si>
    <t xml:space="preserve">Suministro y apalicación de pintura azul royal para postes y barras de hierro de hierro </t>
  </si>
  <si>
    <t xml:space="preserve">Suministro y aplicación de pintura acrilica en gradas, color blanco 00 </t>
  </si>
  <si>
    <t>TOTAL GASTOS DIRECTOS</t>
  </si>
  <si>
    <t>GASTOS INDIRECTOS</t>
  </si>
  <si>
    <t>Dirección Técnica</t>
  </si>
  <si>
    <t>%</t>
  </si>
  <si>
    <t>Seguros y Fianzas</t>
  </si>
  <si>
    <t>Gastos Administrativos</t>
  </si>
  <si>
    <t>Ley 6-86</t>
  </si>
  <si>
    <t>Transporte</t>
  </si>
  <si>
    <t>Codia</t>
  </si>
  <si>
    <t xml:space="preserve">TOTAL GENERAL </t>
  </si>
  <si>
    <t>ITBIS (18% del 10% de los Costos)</t>
  </si>
  <si>
    <t>TOTAL GENERAL PRESUPUESTADO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</si>
</sst>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_-;\-* #,##0.00_-;_-* &quot;-&quot;??_-;_-@_-"/>
    <numFmt numFmtId="177" formatCode="_-&quot;$&quot;* #,##0.00_-;\-&quot;$&quot;* #,##0.00_-;_-&quot;$&quot;* &quot;-&quot;??_-;_-@_-"/>
    <numFmt numFmtId="178" formatCode="_ * #,##0_ ;_ * \-#,##0_ ;_ * &quot;-&quot;_ ;_ @_ "/>
    <numFmt numFmtId="179" formatCode="0.00_)"/>
    <numFmt numFmtId="180" formatCode="[$-F800]dddd\,\ mmmm\ dd\,\ yyyy"/>
    <numFmt numFmtId="181" formatCode="_(&quot;RD$&quot;* #,##0.00_);_(&quot;RD$&quot;* \(#,##0.00\);_(&quot;RD$&quot;* &quot;-&quot;??_);_(@_)"/>
    <numFmt numFmtId="182" formatCode="_-* #,##0.00\ _€_-;\-* #,##0.00\ _€_-;_-* &quot;-&quot;??\ _€_-;_-@_-"/>
  </numFmts>
  <fonts count="39">
    <font>
      <sz val="11"/>
      <color theme="1"/>
      <name val="Calibri"/>
      <charset val="134"/>
      <scheme val="minor"/>
    </font>
    <font>
      <sz val="11"/>
      <color theme="1"/>
      <name val="Century Gothic"/>
      <charset val="134"/>
    </font>
    <font>
      <b/>
      <sz val="16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6"/>
      <color theme="1"/>
      <name val="Century Gothic"/>
      <charset val="134"/>
    </font>
    <font>
      <b/>
      <sz val="18"/>
      <color theme="1"/>
      <name val="Century Gothic"/>
      <charset val="134"/>
    </font>
    <font>
      <b/>
      <sz val="12"/>
      <color theme="1"/>
      <name val="Century Gothic"/>
      <charset val="134"/>
    </font>
    <font>
      <sz val="12"/>
      <color theme="1"/>
      <name val="Century Gothic"/>
      <charset val="134"/>
    </font>
    <font>
      <u val="doubleAccounting"/>
      <sz val="12"/>
      <color theme="1"/>
      <name val="Century Gothic"/>
      <charset val="134"/>
    </font>
    <font>
      <sz val="11"/>
      <color theme="1"/>
      <name val="Calibri"/>
      <charset val="134"/>
    </font>
    <font>
      <b/>
      <sz val="14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4"/>
      <name val="Calibri"/>
      <charset val="134"/>
      <scheme val="minor"/>
    </font>
    <font>
      <b/>
      <sz val="12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2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6" borderId="2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24" applyNumberFormat="0" applyAlignment="0" applyProtection="0">
      <alignment vertical="center"/>
    </xf>
    <xf numFmtId="0" fontId="27" fillId="8" borderId="25" applyNumberFormat="0" applyAlignment="0" applyProtection="0">
      <alignment vertical="center"/>
    </xf>
    <xf numFmtId="0" fontId="28" fillId="8" borderId="24" applyNumberFormat="0" applyAlignment="0" applyProtection="0">
      <alignment vertical="center"/>
    </xf>
    <xf numFmtId="0" fontId="29" fillId="9" borderId="26" applyNumberFormat="0" applyAlignment="0" applyProtection="0">
      <alignment vertical="center"/>
    </xf>
    <xf numFmtId="0" fontId="30" fillId="0" borderId="27" applyNumberFormat="0" applyFill="0" applyAlignment="0" applyProtection="0">
      <alignment vertical="center"/>
    </xf>
    <xf numFmtId="0" fontId="31" fillId="0" borderId="28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176" fontId="37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0" fillId="0" borderId="0" applyFont="0" applyFill="0" applyBorder="0" applyAlignment="0" applyProtection="0"/>
    <xf numFmtId="179" fontId="38" fillId="0" borderId="0"/>
    <xf numFmtId="0" fontId="0" fillId="0" borderId="0"/>
    <xf numFmtId="0" fontId="0" fillId="0" borderId="0"/>
    <xf numFmtId="0" fontId="0" fillId="0" borderId="0"/>
    <xf numFmtId="0" fontId="15" fillId="0" borderId="0"/>
    <xf numFmtId="0" fontId="15" fillId="0" borderId="0"/>
    <xf numFmtId="0" fontId="15" fillId="0" borderId="0"/>
    <xf numFmtId="0" fontId="37" fillId="0" borderId="0"/>
    <xf numFmtId="9" fontId="37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left" vertical="top"/>
    </xf>
    <xf numFmtId="180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 vertical="top"/>
    </xf>
    <xf numFmtId="180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0" applyFont="1" applyFill="1"/>
    <xf numFmtId="0" fontId="6" fillId="2" borderId="0" xfId="0" applyFont="1" applyFill="1" applyAlignment="1">
      <alignment horizontal="center"/>
    </xf>
    <xf numFmtId="0" fontId="7" fillId="3" borderId="1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2" fontId="7" fillId="4" borderId="4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/>
    </xf>
    <xf numFmtId="181" fontId="7" fillId="4" borderId="6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176" fontId="8" fillId="2" borderId="8" xfId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181" fontId="8" fillId="2" borderId="8" xfId="0" applyNumberFormat="1" applyFont="1" applyFill="1" applyBorder="1" applyAlignment="1">
      <alignment horizontal="right" vertical="center"/>
    </xf>
    <xf numFmtId="181" fontId="8" fillId="2" borderId="9" xfId="0" applyNumberFormat="1" applyFont="1" applyFill="1" applyBorder="1" applyAlignment="1">
      <alignment horizontal="right" vertical="center"/>
    </xf>
    <xf numFmtId="0" fontId="8" fillId="2" borderId="0" xfId="0" applyFont="1" applyFill="1"/>
    <xf numFmtId="44" fontId="1" fillId="2" borderId="0" xfId="0" applyNumberFormat="1" applyFont="1" applyFill="1"/>
    <xf numFmtId="182" fontId="1" fillId="0" borderId="0" xfId="0" applyNumberFormat="1" applyFont="1"/>
    <xf numFmtId="2" fontId="8" fillId="2" borderId="10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 wrapText="1"/>
    </xf>
    <xf numFmtId="176" fontId="8" fillId="2" borderId="11" xfId="1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181" fontId="8" fillId="2" borderId="11" xfId="0" applyNumberFormat="1" applyFont="1" applyFill="1" applyBorder="1" applyAlignment="1">
      <alignment horizontal="right" vertical="center"/>
    </xf>
    <xf numFmtId="181" fontId="8" fillId="2" borderId="12" xfId="0" applyNumberFormat="1" applyFont="1" applyFill="1" applyBorder="1" applyAlignment="1">
      <alignment horizontal="right" vertical="center"/>
    </xf>
    <xf numFmtId="2" fontId="8" fillId="2" borderId="13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left" vertical="center" wrapText="1"/>
    </xf>
    <xf numFmtId="176" fontId="8" fillId="2" borderId="14" xfId="1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181" fontId="8" fillId="2" borderId="14" xfId="0" applyNumberFormat="1" applyFont="1" applyFill="1" applyBorder="1" applyAlignment="1">
      <alignment horizontal="right" vertical="center"/>
    </xf>
    <xf numFmtId="181" fontId="8" fillId="2" borderId="15" xfId="0" applyNumberFormat="1" applyFont="1" applyFill="1" applyBorder="1" applyAlignment="1">
      <alignment horizontal="right" vertical="center"/>
    </xf>
    <xf numFmtId="2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176" fontId="8" fillId="2" borderId="0" xfId="1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181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Border="1" applyAlignment="1">
      <alignment horizontal="left" vertical="center" wrapText="1"/>
    </xf>
    <xf numFmtId="0" fontId="7" fillId="5" borderId="16" xfId="0" applyFont="1" applyFill="1" applyBorder="1" applyAlignment="1">
      <alignment horizontal="right" vertical="center"/>
    </xf>
    <xf numFmtId="0" fontId="7" fillId="5" borderId="17" xfId="0" applyFont="1" applyFill="1" applyBorder="1" applyAlignment="1">
      <alignment horizontal="right" vertical="center"/>
    </xf>
    <xf numFmtId="181" fontId="7" fillId="5" borderId="6" xfId="0" applyNumberFormat="1" applyFont="1" applyFill="1" applyBorder="1" applyAlignment="1">
      <alignment horizontal="right" vertical="center"/>
    </xf>
    <xf numFmtId="2" fontId="8" fillId="2" borderId="0" xfId="0" applyNumberFormat="1" applyFont="1" applyFill="1" applyAlignment="1">
      <alignment horizontal="center" vertical="top"/>
    </xf>
    <xf numFmtId="0" fontId="8" fillId="2" borderId="0" xfId="0" applyFont="1" applyFill="1" applyAlignment="1">
      <alignment wrapText="1"/>
    </xf>
    <xf numFmtId="176" fontId="8" fillId="2" borderId="0" xfId="1" applyFont="1" applyFill="1" applyBorder="1"/>
    <xf numFmtId="0" fontId="8" fillId="2" borderId="0" xfId="0" applyFont="1" applyFill="1" applyAlignment="1">
      <alignment horizontal="center"/>
    </xf>
    <xf numFmtId="177" fontId="8" fillId="2" borderId="0" xfId="2" applyFont="1" applyFill="1" applyBorder="1"/>
    <xf numFmtId="2" fontId="7" fillId="5" borderId="4" xfId="0" applyNumberFormat="1" applyFont="1" applyFill="1" applyBorder="1" applyAlignment="1">
      <alignment horizontal="center" vertical="top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/>
    <xf numFmtId="0" fontId="7" fillId="5" borderId="5" xfId="0" applyFont="1" applyFill="1" applyBorder="1" applyAlignment="1">
      <alignment horizontal="center"/>
    </xf>
    <xf numFmtId="44" fontId="7" fillId="5" borderId="18" xfId="0" applyNumberFormat="1" applyFont="1" applyFill="1" applyBorder="1"/>
    <xf numFmtId="2" fontId="8" fillId="0" borderId="7" xfId="0" applyNumberFormat="1" applyFont="1" applyBorder="1" applyAlignment="1">
      <alignment horizontal="center" vertical="top"/>
    </xf>
    <xf numFmtId="0" fontId="8" fillId="0" borderId="8" xfId="0" applyFont="1" applyBorder="1" applyAlignment="1">
      <alignment wrapText="1"/>
    </xf>
    <xf numFmtId="10" fontId="8" fillId="0" borderId="8" xfId="3" applyNumberFormat="1" applyFont="1" applyBorder="1"/>
    <xf numFmtId="0" fontId="8" fillId="0" borderId="8" xfId="0" applyFont="1" applyBorder="1" applyAlignment="1">
      <alignment horizontal="center"/>
    </xf>
    <xf numFmtId="0" fontId="8" fillId="0" borderId="8" xfId="0" applyFont="1" applyBorder="1"/>
    <xf numFmtId="177" fontId="8" fillId="0" borderId="8" xfId="2" applyFont="1" applyBorder="1"/>
    <xf numFmtId="44" fontId="7" fillId="0" borderId="9" xfId="0" applyNumberFormat="1" applyFont="1" applyBorder="1"/>
    <xf numFmtId="2" fontId="8" fillId="0" borderId="10" xfId="0" applyNumberFormat="1" applyFont="1" applyBorder="1" applyAlignment="1">
      <alignment horizontal="center" vertical="top"/>
    </xf>
    <xf numFmtId="0" fontId="8" fillId="0" borderId="11" xfId="0" applyFont="1" applyBorder="1" applyAlignment="1">
      <alignment wrapText="1"/>
    </xf>
    <xf numFmtId="10" fontId="8" fillId="0" borderId="11" xfId="3" applyNumberFormat="1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/>
    <xf numFmtId="177" fontId="8" fillId="0" borderId="11" xfId="2" applyFont="1" applyBorder="1"/>
    <xf numFmtId="44" fontId="7" fillId="0" borderId="12" xfId="0" applyNumberFormat="1" applyFont="1" applyBorder="1"/>
    <xf numFmtId="2" fontId="8" fillId="0" borderId="13" xfId="0" applyNumberFormat="1" applyFont="1" applyBorder="1" applyAlignment="1">
      <alignment horizontal="center" vertical="top"/>
    </xf>
    <xf numFmtId="0" fontId="8" fillId="0" borderId="14" xfId="0" applyFont="1" applyBorder="1" applyAlignment="1">
      <alignment wrapText="1"/>
    </xf>
    <xf numFmtId="10" fontId="8" fillId="0" borderId="14" xfId="3" applyNumberFormat="1" applyFont="1" applyBorder="1"/>
    <xf numFmtId="0" fontId="8" fillId="0" borderId="14" xfId="0" applyFont="1" applyBorder="1" applyAlignment="1">
      <alignment horizontal="center"/>
    </xf>
    <xf numFmtId="0" fontId="8" fillId="0" borderId="14" xfId="0" applyFont="1" applyBorder="1"/>
    <xf numFmtId="177" fontId="8" fillId="0" borderId="14" xfId="2" applyFont="1" applyBorder="1"/>
    <xf numFmtId="44" fontId="7" fillId="0" borderId="15" xfId="0" applyNumberFormat="1" applyFont="1" applyBorder="1"/>
    <xf numFmtId="2" fontId="8" fillId="2" borderId="0" xfId="0" applyNumberFormat="1" applyFont="1" applyFill="1"/>
    <xf numFmtId="44" fontId="8" fillId="2" borderId="0" xfId="0" applyNumberFormat="1" applyFont="1" applyFill="1"/>
    <xf numFmtId="0" fontId="7" fillId="5" borderId="16" xfId="0" applyFont="1" applyFill="1" applyBorder="1" applyAlignment="1">
      <alignment vertical="center"/>
    </xf>
    <xf numFmtId="0" fontId="7" fillId="5" borderId="17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top"/>
    </xf>
    <xf numFmtId="0" fontId="8" fillId="2" borderId="7" xfId="0" applyFont="1" applyFill="1" applyBorder="1" applyAlignment="1">
      <alignment horizontal="right"/>
    </xf>
    <xf numFmtId="0" fontId="8" fillId="2" borderId="9" xfId="0" applyFont="1" applyFill="1" applyBorder="1" applyAlignment="1">
      <alignment horizontal="right"/>
    </xf>
    <xf numFmtId="44" fontId="9" fillId="2" borderId="19" xfId="0" applyNumberFormat="1" applyFont="1" applyFill="1" applyBorder="1"/>
    <xf numFmtId="0" fontId="7" fillId="2" borderId="0" xfId="0" applyFont="1" applyFill="1" applyAlignment="1">
      <alignment horizontal="center" vertical="top"/>
    </xf>
    <xf numFmtId="0" fontId="7" fillId="2" borderId="0" xfId="0" applyFont="1" applyFill="1" applyAlignment="1">
      <alignment wrapText="1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13" xfId="0" applyFont="1" applyFill="1" applyBorder="1" applyAlignment="1">
      <alignment horizontal="right"/>
    </xf>
    <xf numFmtId="0" fontId="7" fillId="2" borderId="15" xfId="0" applyFont="1" applyFill="1" applyBorder="1" applyAlignment="1">
      <alignment horizontal="right"/>
    </xf>
    <xf numFmtId="44" fontId="7" fillId="2" borderId="20" xfId="0" applyNumberFormat="1" applyFont="1" applyFill="1" applyBorder="1"/>
    <xf numFmtId="2" fontId="0" fillId="2" borderId="0" xfId="0" applyNumberFormat="1" applyFill="1" applyAlignment="1">
      <alignment horizontal="center" vertical="top"/>
    </xf>
    <xf numFmtId="176" fontId="0" fillId="2" borderId="0" xfId="1" applyFont="1" applyFill="1" applyBorder="1"/>
    <xf numFmtId="177" fontId="0" fillId="2" borderId="0" xfId="2" applyFont="1" applyFill="1" applyBorder="1"/>
    <xf numFmtId="181" fontId="10" fillId="2" borderId="0" xfId="0" applyNumberFormat="1" applyFont="1" applyFill="1" applyAlignment="1">
      <alignment horizontal="right" vertical="center"/>
    </xf>
    <xf numFmtId="44" fontId="0" fillId="2" borderId="0" xfId="0" applyNumberFormat="1" applyFill="1"/>
    <xf numFmtId="0" fontId="11" fillId="2" borderId="0" xfId="0" applyFont="1" applyFill="1" applyAlignment="1">
      <alignment horizontal="center" wrapText="1"/>
    </xf>
    <xf numFmtId="0" fontId="12" fillId="2" borderId="0" xfId="0" applyFont="1" applyFill="1"/>
    <xf numFmtId="0" fontId="13" fillId="2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2" fillId="2" borderId="0" xfId="0" applyFont="1" applyFill="1" applyAlignment="1">
      <alignment horizontal="center" wrapText="1"/>
    </xf>
    <xf numFmtId="0" fontId="11" fillId="2" borderId="0" xfId="0" applyFont="1" applyFill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6" fillId="0" borderId="0" xfId="0" applyFont="1"/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center" vertical="top"/>
    </xf>
  </cellXfs>
  <cellStyles count="68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  <cellStyle name="Millares 2 2" xfId="50"/>
    <cellStyle name="Millares 2 3" xfId="51"/>
    <cellStyle name="Millares 3" xfId="52"/>
    <cellStyle name="Millares 3 2" xfId="53"/>
    <cellStyle name="Millares 4" xfId="54"/>
    <cellStyle name="Millares 4 2" xfId="55"/>
    <cellStyle name="Millares 5" xfId="56"/>
    <cellStyle name="Moneda 2" xfId="57"/>
    <cellStyle name="Moneda 3" xfId="58"/>
    <cellStyle name="Normal 137" xfId="59"/>
    <cellStyle name="Normal 2" xfId="60"/>
    <cellStyle name="Normal 2 2 2 2 3" xfId="61"/>
    <cellStyle name="Normal 2 3" xfId="62"/>
    <cellStyle name="Normal 3 4" xfId="63"/>
    <cellStyle name="Normal 3 4 2" xfId="64"/>
    <cellStyle name="Normal 4" xfId="65"/>
    <cellStyle name="Normal 4 2" xfId="66"/>
    <cellStyle name="Porcentaje 2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19049</xdr:rowOff>
    </xdr:from>
    <xdr:to>
      <xdr:col>1</xdr:col>
      <xdr:colOff>3476625</xdr:colOff>
      <xdr:row>4</xdr:row>
      <xdr:rowOff>114300</xdr:rowOff>
    </xdr:to>
    <xdr:pic>
      <xdr:nvPicPr>
        <xdr:cNvPr id="2" name="Imagen 1" descr="signature_522522716"/>
        <xdr:cNvPicPr/>
      </xdr:nvPicPr>
      <xdr:blipFill>
        <a:blip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67"/>
        <a:stretch>
          <a:fillRect/>
        </a:stretch>
      </xdr:blipFill>
      <xdr:spPr>
        <a:xfrm>
          <a:off x="0" y="18415"/>
          <a:ext cx="4000500" cy="9531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0"/>
  <sheetViews>
    <sheetView tabSelected="1" workbookViewId="0">
      <selection activeCell="I12" sqref="I12"/>
    </sheetView>
  </sheetViews>
  <sheetFormatPr defaultColWidth="11" defaultRowHeight="15"/>
  <cols>
    <col min="1" max="1" width="7.85714285714286" style="2" customWidth="1"/>
    <col min="2" max="2" width="53.1428571428571" style="3" customWidth="1"/>
    <col min="3" max="3" width="13.4285714285714" customWidth="1"/>
    <col min="4" max="4" width="10.7142857142857" style="4" customWidth="1"/>
    <col min="5" max="5" width="19" customWidth="1"/>
    <col min="6" max="6" width="23.7142857142857" customWidth="1"/>
    <col min="7" max="7" width="22" customWidth="1"/>
    <col min="9" max="9" width="46.2857142857143" customWidth="1"/>
    <col min="10" max="10" width="46" customWidth="1"/>
  </cols>
  <sheetData>
    <row r="1" spans="1:11">
      <c r="A1" s="5"/>
      <c r="B1" s="6"/>
      <c r="C1" s="7"/>
      <c r="D1" s="8"/>
      <c r="E1" s="7"/>
      <c r="F1" s="7"/>
      <c r="G1" s="7"/>
      <c r="H1" s="7"/>
    </row>
    <row r="2" spans="1:11">
      <c r="A2" s="5"/>
      <c r="B2" s="6"/>
      <c r="C2" s="7"/>
      <c r="D2" s="8"/>
      <c r="E2" s="7"/>
      <c r="F2" s="7"/>
      <c r="G2" s="7"/>
      <c r="H2" s="7"/>
    </row>
    <row r="3" ht="20.25" customHeight="1" spans="1:11">
      <c r="A3" s="5"/>
      <c r="B3" s="6"/>
      <c r="C3" s="7"/>
      <c r="D3" s="8"/>
      <c r="E3" s="7"/>
      <c r="F3" s="7"/>
      <c r="G3" s="7"/>
      <c r="H3" s="7"/>
    </row>
    <row r="4" ht="17.25" customHeight="1" spans="1:11">
      <c r="A4" s="5"/>
      <c r="B4" s="6"/>
      <c r="C4" s="7"/>
      <c r="D4" s="8"/>
      <c r="E4" s="7"/>
      <c r="F4" s="7"/>
      <c r="G4" s="7"/>
      <c r="H4" s="7"/>
    </row>
    <row r="5" ht="21" spans="1:11">
      <c r="A5" s="9" t="s">
        <v>0</v>
      </c>
      <c r="B5" s="9"/>
      <c r="C5" s="7"/>
      <c r="D5" s="8"/>
      <c r="E5" s="7"/>
      <c r="F5" s="10"/>
      <c r="G5" s="10"/>
      <c r="H5" s="7"/>
    </row>
    <row r="6" ht="21" spans="1:11">
      <c r="A6" s="11" t="s">
        <v>1</v>
      </c>
      <c r="B6" s="11"/>
      <c r="C6" s="7"/>
      <c r="D6" s="8"/>
      <c r="E6" s="7"/>
      <c r="F6" s="12"/>
      <c r="G6" s="12"/>
      <c r="H6" s="7"/>
    </row>
    <row r="7" ht="16.5" customHeight="1" spans="1:11">
      <c r="A7" s="5"/>
      <c r="B7" s="6"/>
      <c r="C7" s="7"/>
      <c r="D7" s="8"/>
      <c r="E7" s="7"/>
      <c r="F7" s="7"/>
      <c r="G7" s="7"/>
      <c r="H7" s="7"/>
    </row>
    <row r="8" s="1" customFormat="1" ht="20.25" spans="1:11">
      <c r="A8" s="13" t="s">
        <v>2</v>
      </c>
      <c r="B8" s="13"/>
      <c r="C8" s="13"/>
      <c r="D8" s="13"/>
      <c r="E8" s="13"/>
      <c r="F8" s="13"/>
      <c r="G8" s="13"/>
      <c r="H8" s="14"/>
    </row>
    <row r="9" s="1" customFormat="1" ht="23.25" spans="1:11">
      <c r="A9" s="15" t="s">
        <v>3</v>
      </c>
      <c r="B9" s="15"/>
      <c r="C9" s="15"/>
      <c r="D9" s="15"/>
      <c r="E9" s="15"/>
      <c r="F9" s="15"/>
      <c r="G9" s="15"/>
      <c r="H9" s="14"/>
    </row>
    <row r="10" s="1" customFormat="1" ht="30.75" spans="1:11">
      <c r="A10" s="16" t="s">
        <v>4</v>
      </c>
      <c r="B10" s="17" t="s">
        <v>5</v>
      </c>
      <c r="C10" s="18" t="s">
        <v>6</v>
      </c>
      <c r="D10" s="18" t="s">
        <v>7</v>
      </c>
      <c r="E10" s="19" t="s">
        <v>8</v>
      </c>
      <c r="F10" s="19" t="s">
        <v>9</v>
      </c>
      <c r="G10" s="20" t="s">
        <v>10</v>
      </c>
      <c r="H10" s="14"/>
    </row>
    <row r="11" s="1" customFormat="1" ht="17.25" spans="1:11">
      <c r="A11" s="21">
        <v>1</v>
      </c>
      <c r="B11" s="22" t="s">
        <v>11</v>
      </c>
      <c r="C11" s="23"/>
      <c r="D11" s="23"/>
      <c r="E11" s="23"/>
      <c r="F11" s="23"/>
      <c r="G11" s="24">
        <f>SUM(F12:F20)</f>
        <v>0</v>
      </c>
      <c r="H11" s="14"/>
    </row>
    <row r="12" s="1" customFormat="1" ht="34.5" spans="1:11">
      <c r="A12" s="25">
        <f>A11+0.01</f>
        <v>1.01</v>
      </c>
      <c r="B12" s="26" t="s">
        <v>12</v>
      </c>
      <c r="C12" s="27">
        <f>32.2*18.8*0.15</f>
        <v>90.804</v>
      </c>
      <c r="D12" s="28" t="s">
        <v>13</v>
      </c>
      <c r="E12" s="29"/>
      <c r="F12" s="30">
        <f t="shared" ref="F12:F20" si="0">E12*C12</f>
        <v>0</v>
      </c>
      <c r="G12" s="31"/>
      <c r="H12" s="32"/>
      <c r="I12" s="33"/>
    </row>
    <row r="13" s="1" customFormat="1" ht="17.25" spans="1:11">
      <c r="A13" s="34">
        <f t="shared" ref="A13:A20" si="1">A12+0.01</f>
        <v>1.02</v>
      </c>
      <c r="B13" s="35" t="s">
        <v>14</v>
      </c>
      <c r="C13" s="36">
        <v>1</v>
      </c>
      <c r="D13" s="37" t="s">
        <v>15</v>
      </c>
      <c r="E13" s="38"/>
      <c r="F13" s="39">
        <f t="shared" si="0"/>
        <v>0</v>
      </c>
      <c r="G13" s="31"/>
      <c r="H13" s="32"/>
      <c r="I13" s="33"/>
    </row>
    <row r="14" s="1" customFormat="1" ht="69" spans="1:11">
      <c r="A14" s="34">
        <f t="shared" si="1"/>
        <v>1.03</v>
      </c>
      <c r="B14" s="35" t="s">
        <v>16</v>
      </c>
      <c r="C14" s="36">
        <v>21.15</v>
      </c>
      <c r="D14" s="37" t="s">
        <v>13</v>
      </c>
      <c r="E14" s="38"/>
      <c r="F14" s="39">
        <f t="shared" si="0"/>
        <v>0</v>
      </c>
      <c r="G14" s="31"/>
      <c r="H14" s="32"/>
      <c r="I14" s="33"/>
      <c r="J14" s="1"/>
      <c r="K14" s="33"/>
    </row>
    <row r="15" s="1" customFormat="1" ht="51.75" spans="1:11">
      <c r="A15" s="34">
        <f t="shared" si="1"/>
        <v>1.04</v>
      </c>
      <c r="B15" s="35" t="s">
        <v>17</v>
      </c>
      <c r="C15" s="36">
        <f>(0.15*0.25*2)*(94)</f>
        <v>7.05</v>
      </c>
      <c r="D15" s="37" t="s">
        <v>18</v>
      </c>
      <c r="E15" s="38"/>
      <c r="F15" s="39">
        <f t="shared" si="0"/>
        <v>0</v>
      </c>
      <c r="G15" s="31"/>
      <c r="H15" s="32"/>
      <c r="I15" s="33"/>
      <c r="K15" s="33"/>
    </row>
    <row r="16" s="1" customFormat="1" ht="34.5" spans="1:11">
      <c r="A16" s="34">
        <f t="shared" si="1"/>
        <v>1.05</v>
      </c>
      <c r="B16" s="35" t="s">
        <v>19</v>
      </c>
      <c r="C16" s="36"/>
      <c r="D16" s="37" t="s">
        <v>20</v>
      </c>
      <c r="E16" s="38"/>
      <c r="F16" s="39">
        <f t="shared" si="0"/>
        <v>0</v>
      </c>
      <c r="G16" s="31"/>
      <c r="H16" s="32"/>
      <c r="I16" s="33"/>
      <c r="K16" s="33"/>
    </row>
    <row r="17" s="1" customFormat="1" ht="49.5" spans="1:11">
      <c r="A17" s="34">
        <f t="shared" si="1"/>
        <v>1.06</v>
      </c>
      <c r="B17" s="35" t="s">
        <v>21</v>
      </c>
      <c r="C17" s="36">
        <v>1</v>
      </c>
      <c r="D17" s="37" t="s">
        <v>15</v>
      </c>
      <c r="E17" s="38"/>
      <c r="F17" s="39">
        <f t="shared" si="0"/>
        <v>0</v>
      </c>
      <c r="G17" s="31"/>
      <c r="H17" s="32"/>
      <c r="I17" s="33"/>
      <c r="K17" s="33"/>
    </row>
    <row r="18" s="1" customFormat="1" ht="34.5" spans="1:11">
      <c r="A18" s="34">
        <f t="shared" si="1"/>
        <v>1.07</v>
      </c>
      <c r="B18" s="35" t="s">
        <v>22</v>
      </c>
      <c r="C18" s="36">
        <f>87.98+(21.15*1.15)</f>
        <v>112.3025</v>
      </c>
      <c r="D18" s="37" t="s">
        <v>23</v>
      </c>
      <c r="E18" s="38"/>
      <c r="F18" s="39">
        <f t="shared" si="0"/>
        <v>0</v>
      </c>
      <c r="G18" s="31"/>
      <c r="H18" s="32"/>
    </row>
    <row r="19" s="1" customFormat="1" ht="26.25" customHeight="1" spans="1:11">
      <c r="A19" s="34">
        <f t="shared" si="1"/>
        <v>1.08</v>
      </c>
      <c r="B19" s="35" t="s">
        <v>24</v>
      </c>
      <c r="C19" s="36">
        <v>1</v>
      </c>
      <c r="D19" s="37" t="s">
        <v>15</v>
      </c>
      <c r="E19" s="38"/>
      <c r="F19" s="39">
        <f t="shared" si="0"/>
        <v>0</v>
      </c>
      <c r="G19" s="31"/>
      <c r="H19" s="32"/>
    </row>
    <row r="20" s="1" customFormat="1" ht="26.25" customHeight="1" spans="1:11">
      <c r="A20" s="40">
        <f t="shared" si="1"/>
        <v>1.09</v>
      </c>
      <c r="B20" s="41" t="s">
        <v>25</v>
      </c>
      <c r="C20" s="42">
        <f>32.2*18.8</f>
        <v>605.36</v>
      </c>
      <c r="D20" s="43" t="s">
        <v>20</v>
      </c>
      <c r="E20" s="44"/>
      <c r="F20" s="45">
        <f t="shared" si="0"/>
        <v>0</v>
      </c>
      <c r="G20" s="31"/>
      <c r="H20" s="32"/>
    </row>
    <row r="21" s="1" customFormat="1" ht="18" spans="1:11">
      <c r="A21" s="46"/>
      <c r="B21" s="47"/>
      <c r="C21" s="48"/>
      <c r="D21" s="49"/>
      <c r="E21" s="50"/>
      <c r="F21" s="50"/>
      <c r="G21" s="31"/>
      <c r="H21" s="32"/>
    </row>
    <row r="22" s="1" customFormat="1" ht="17.25" spans="1:11">
      <c r="A22" s="21">
        <v>2</v>
      </c>
      <c r="B22" s="22" t="s">
        <v>26</v>
      </c>
      <c r="C22" s="23"/>
      <c r="D22" s="23"/>
      <c r="E22" s="23"/>
      <c r="F22" s="23"/>
      <c r="G22" s="24">
        <f>SUM(F23:F30)</f>
        <v>0</v>
      </c>
      <c r="H22" s="32"/>
    </row>
    <row r="23" s="1" customFormat="1" ht="103.5" spans="1:11">
      <c r="A23" s="25">
        <f>A22+0.01</f>
        <v>2.01</v>
      </c>
      <c r="B23" s="26" t="s">
        <v>27</v>
      </c>
      <c r="C23" s="27">
        <f>32.2*18.8*0.1</f>
        <v>60.536</v>
      </c>
      <c r="D23" s="28" t="s">
        <v>13</v>
      </c>
      <c r="E23" s="29"/>
      <c r="F23" s="30">
        <f t="shared" ref="F23:F30" si="2">E23*C23</f>
        <v>0</v>
      </c>
      <c r="G23" s="31"/>
      <c r="H23" s="32"/>
    </row>
    <row r="24" s="1" customFormat="1" ht="69" spans="1:11">
      <c r="A24" s="34">
        <f t="shared" ref="A24:A30" si="3">A23+0.01</f>
        <v>2.02</v>
      </c>
      <c r="B24" s="35" t="s">
        <v>28</v>
      </c>
      <c r="C24" s="36">
        <f>((32.2*0.25*0.45)*(2)+(18.8*0.25*0.45)*(2))</f>
        <v>11.475</v>
      </c>
      <c r="D24" s="37" t="s">
        <v>13</v>
      </c>
      <c r="E24" s="38"/>
      <c r="F24" s="39">
        <f t="shared" si="2"/>
        <v>0</v>
      </c>
      <c r="G24" s="31"/>
      <c r="H24" s="32"/>
    </row>
    <row r="25" s="1" customFormat="1" ht="69" spans="1:11">
      <c r="A25" s="34">
        <f t="shared" si="3"/>
        <v>2.03</v>
      </c>
      <c r="B25" s="35" t="s">
        <v>29</v>
      </c>
      <c r="C25" s="36">
        <f>102*0.45</f>
        <v>45.9</v>
      </c>
      <c r="D25" s="37" t="s">
        <v>20</v>
      </c>
      <c r="E25" s="38"/>
      <c r="F25" s="39">
        <f t="shared" si="2"/>
        <v>0</v>
      </c>
      <c r="G25" s="31"/>
      <c r="H25" s="32"/>
    </row>
    <row r="26" s="1" customFormat="1" ht="51.75" spans="1:11">
      <c r="A26" s="34">
        <f t="shared" si="3"/>
        <v>2.04</v>
      </c>
      <c r="B26" s="35" t="s">
        <v>30</v>
      </c>
      <c r="C26" s="36">
        <v>2</v>
      </c>
      <c r="D26" s="37" t="s">
        <v>31</v>
      </c>
      <c r="E26" s="38"/>
      <c r="F26" s="39">
        <f t="shared" si="2"/>
        <v>0</v>
      </c>
      <c r="G26" s="31"/>
      <c r="H26" s="32"/>
    </row>
    <row r="27" s="1" customFormat="1" ht="34.5" spans="1:11">
      <c r="A27" s="34">
        <f t="shared" si="3"/>
        <v>2.05</v>
      </c>
      <c r="B27" s="35" t="s">
        <v>32</v>
      </c>
      <c r="C27" s="36">
        <v>2</v>
      </c>
      <c r="D27" s="37" t="s">
        <v>31</v>
      </c>
      <c r="E27" s="38"/>
      <c r="F27" s="39">
        <f t="shared" si="2"/>
        <v>0</v>
      </c>
      <c r="G27" s="31"/>
      <c r="H27" s="32"/>
    </row>
    <row r="28" s="1" customFormat="1" ht="34.5" spans="1:11">
      <c r="A28" s="34">
        <f t="shared" si="3"/>
        <v>2.06</v>
      </c>
      <c r="B28" s="35" t="s">
        <v>33</v>
      </c>
      <c r="C28" s="36">
        <v>2</v>
      </c>
      <c r="D28" s="37" t="s">
        <v>31</v>
      </c>
      <c r="E28" s="38"/>
      <c r="F28" s="39">
        <f t="shared" si="2"/>
        <v>0</v>
      </c>
      <c r="G28" s="31"/>
      <c r="H28" s="32"/>
    </row>
    <row r="29" s="1" customFormat="1" ht="51.75" spans="1:11">
      <c r="A29" s="34">
        <f t="shared" si="3"/>
        <v>2.07</v>
      </c>
      <c r="B29" s="35" t="s">
        <v>34</v>
      </c>
      <c r="C29" s="36">
        <v>1</v>
      </c>
      <c r="D29" s="37" t="s">
        <v>31</v>
      </c>
      <c r="E29" s="38"/>
      <c r="F29" s="39">
        <f t="shared" si="2"/>
        <v>0</v>
      </c>
      <c r="G29" s="31"/>
      <c r="H29" s="32"/>
    </row>
    <row r="30" s="1" customFormat="1" ht="18" spans="1:11">
      <c r="A30" s="40">
        <f t="shared" si="3"/>
        <v>2.08</v>
      </c>
      <c r="B30" s="41" t="s">
        <v>35</v>
      </c>
      <c r="C30" s="42">
        <v>1</v>
      </c>
      <c r="D30" s="43" t="s">
        <v>15</v>
      </c>
      <c r="E30" s="44"/>
      <c r="F30" s="45">
        <f t="shared" si="2"/>
        <v>0</v>
      </c>
      <c r="G30" s="31"/>
      <c r="H30" s="32"/>
    </row>
    <row r="31" s="1" customFormat="1" ht="18" spans="1:11">
      <c r="A31" s="46"/>
      <c r="B31" s="47"/>
      <c r="C31" s="48"/>
      <c r="D31" s="49"/>
      <c r="E31" s="50"/>
      <c r="F31" s="50"/>
      <c r="G31" s="31"/>
      <c r="H31" s="32"/>
    </row>
    <row r="32" s="1" customFormat="1" ht="17.25" spans="1:11">
      <c r="A32" s="21">
        <v>3</v>
      </c>
      <c r="B32" s="22" t="s">
        <v>36</v>
      </c>
      <c r="C32" s="23"/>
      <c r="D32" s="23"/>
      <c r="E32" s="23"/>
      <c r="F32" s="23"/>
      <c r="G32" s="24">
        <f>SUM(F33:F38)</f>
        <v>0</v>
      </c>
      <c r="H32" s="32"/>
    </row>
    <row r="33" s="1" customFormat="1" ht="51.75" spans="1:8">
      <c r="A33" s="25">
        <f>A32+0.01</f>
        <v>3.01</v>
      </c>
      <c r="B33" s="26" t="s">
        <v>37</v>
      </c>
      <c r="C33" s="27">
        <f>((102*0.8)+(3.1416*2.09^2))</f>
        <v>95.32282296</v>
      </c>
      <c r="D33" s="28" t="s">
        <v>20</v>
      </c>
      <c r="E33" s="29"/>
      <c r="F33" s="30">
        <f t="shared" ref="F33:F38" si="4">E33*C33</f>
        <v>0</v>
      </c>
      <c r="G33" s="31"/>
      <c r="H33" s="32"/>
    </row>
    <row r="34" s="1" customFormat="1" ht="51.75" spans="1:8">
      <c r="A34" s="34">
        <f t="shared" ref="A34:A38" si="5">A33+0.01</f>
        <v>3.02</v>
      </c>
      <c r="B34" s="35" t="s">
        <v>38</v>
      </c>
      <c r="C34" s="36">
        <f>((5.75*3.66)*(2)+(1.17*5.75/2)*(4))</f>
        <v>55.545</v>
      </c>
      <c r="D34" s="37" t="s">
        <v>20</v>
      </c>
      <c r="E34" s="38"/>
      <c r="F34" s="39">
        <f t="shared" si="4"/>
        <v>0</v>
      </c>
      <c r="G34" s="31"/>
      <c r="H34" s="32"/>
    </row>
    <row r="35" s="1" customFormat="1" ht="51.75" spans="1:8">
      <c r="A35" s="34">
        <f t="shared" si="5"/>
        <v>3.03</v>
      </c>
      <c r="B35" s="35" t="s">
        <v>39</v>
      </c>
      <c r="C35" s="36">
        <f>((3.1416*7.55^2)*(2))</f>
        <v>358.158108</v>
      </c>
      <c r="D35" s="37" t="s">
        <v>20</v>
      </c>
      <c r="E35" s="38"/>
      <c r="F35" s="39">
        <f t="shared" si="4"/>
        <v>0</v>
      </c>
      <c r="G35" s="31"/>
      <c r="H35" s="32"/>
    </row>
    <row r="36" s="1" customFormat="1" ht="34.5" spans="1:8">
      <c r="A36" s="34">
        <f t="shared" si="5"/>
        <v>3.04</v>
      </c>
      <c r="B36" s="35" t="s">
        <v>40</v>
      </c>
      <c r="C36" s="36">
        <v>1</v>
      </c>
      <c r="D36" s="37" t="s">
        <v>15</v>
      </c>
      <c r="E36" s="38"/>
      <c r="F36" s="39">
        <f t="shared" si="4"/>
        <v>0</v>
      </c>
      <c r="G36" s="31"/>
      <c r="H36" s="32"/>
    </row>
    <row r="37" s="1" customFormat="1" ht="34.5" spans="1:8">
      <c r="A37" s="34">
        <f t="shared" si="5"/>
        <v>3.05</v>
      </c>
      <c r="B37" s="35" t="s">
        <v>41</v>
      </c>
      <c r="C37" s="36">
        <v>1</v>
      </c>
      <c r="D37" s="37" t="s">
        <v>15</v>
      </c>
      <c r="E37" s="38"/>
      <c r="F37" s="39">
        <f t="shared" si="4"/>
        <v>0</v>
      </c>
      <c r="G37" s="31"/>
      <c r="H37" s="32"/>
    </row>
    <row r="38" s="1" customFormat="1" ht="35.25" spans="1:8">
      <c r="A38" s="40">
        <f t="shared" si="5"/>
        <v>3.06</v>
      </c>
      <c r="B38" s="41" t="s">
        <v>42</v>
      </c>
      <c r="C38" s="42">
        <f>((11.42*0.2)*(8)+(11.42*0.68)*(2))+(1.33*0.2)</f>
        <v>34.0692</v>
      </c>
      <c r="D38" s="43" t="s">
        <v>20</v>
      </c>
      <c r="E38" s="44"/>
      <c r="F38" s="45">
        <f t="shared" si="4"/>
        <v>0</v>
      </c>
      <c r="G38" s="31"/>
      <c r="H38" s="32"/>
    </row>
    <row r="39" s="1" customFormat="1" ht="18" spans="1:8">
      <c r="A39" s="46"/>
      <c r="B39" s="51"/>
      <c r="C39" s="48"/>
      <c r="D39" s="49"/>
      <c r="E39" s="50"/>
      <c r="F39" s="50"/>
      <c r="G39" s="31"/>
      <c r="H39" s="32"/>
    </row>
    <row r="40" s="1" customFormat="1" ht="17.25" spans="1:8">
      <c r="A40" s="52" t="s">
        <v>43</v>
      </c>
      <c r="B40" s="53"/>
      <c r="C40" s="53"/>
      <c r="D40" s="53"/>
      <c r="E40" s="53"/>
      <c r="F40" s="53"/>
      <c r="G40" s="54">
        <f>SUM(G11:G32)</f>
        <v>0</v>
      </c>
      <c r="H40" s="32"/>
    </row>
    <row r="41" s="1" customFormat="1" ht="18" spans="1:8">
      <c r="A41" s="55"/>
      <c r="B41" s="56"/>
      <c r="C41" s="57"/>
      <c r="D41" s="58"/>
      <c r="E41" s="59"/>
      <c r="F41" s="50"/>
      <c r="G41" s="31"/>
      <c r="H41" s="32"/>
    </row>
    <row r="42" s="1" customFormat="1" ht="17.25" spans="1:8">
      <c r="A42" s="60">
        <v>4</v>
      </c>
      <c r="B42" s="61" t="s">
        <v>44</v>
      </c>
      <c r="C42" s="62"/>
      <c r="D42" s="63"/>
      <c r="E42" s="62"/>
      <c r="F42" s="62"/>
      <c r="G42" s="64">
        <f>SUM(G43:G48)</f>
        <v>0</v>
      </c>
      <c r="H42" s="32"/>
    </row>
    <row r="43" s="1" customFormat="1" ht="17.25" spans="1:8">
      <c r="A43" s="65">
        <f t="shared" ref="A43:A48" si="6">A42+0.01</f>
        <v>4.01</v>
      </c>
      <c r="B43" s="66" t="s">
        <v>45</v>
      </c>
      <c r="C43" s="67">
        <v>0.1</v>
      </c>
      <c r="D43" s="68" t="s">
        <v>46</v>
      </c>
      <c r="E43" s="69"/>
      <c r="F43" s="70"/>
      <c r="G43" s="71">
        <f>$G$40*C43</f>
        <v>0</v>
      </c>
      <c r="H43" s="32"/>
    </row>
    <row r="44" s="1" customFormat="1" ht="17.25" spans="1:8">
      <c r="A44" s="72">
        <f t="shared" si="6"/>
        <v>4.02</v>
      </c>
      <c r="B44" s="73" t="s">
        <v>47</v>
      </c>
      <c r="C44" s="74">
        <v>0.03</v>
      </c>
      <c r="D44" s="75" t="s">
        <v>46</v>
      </c>
      <c r="E44" s="76"/>
      <c r="F44" s="77"/>
      <c r="G44" s="78">
        <f t="shared" ref="G44:G48" si="7">$G$40*C44</f>
        <v>0</v>
      </c>
      <c r="H44" s="32"/>
    </row>
    <row r="45" s="1" customFormat="1" ht="17.25" spans="1:8">
      <c r="A45" s="72">
        <f t="shared" si="6"/>
        <v>4.03</v>
      </c>
      <c r="B45" s="73" t="s">
        <v>48</v>
      </c>
      <c r="C45" s="74">
        <v>0.03</v>
      </c>
      <c r="D45" s="75" t="s">
        <v>46</v>
      </c>
      <c r="E45" s="76"/>
      <c r="F45" s="77"/>
      <c r="G45" s="78">
        <f t="shared" si="7"/>
        <v>0</v>
      </c>
      <c r="H45" s="32"/>
    </row>
    <row r="46" s="1" customFormat="1" ht="17.25" spans="1:8">
      <c r="A46" s="72">
        <f t="shared" si="6"/>
        <v>4.04</v>
      </c>
      <c r="B46" s="73" t="s">
        <v>49</v>
      </c>
      <c r="C46" s="74">
        <v>0.01</v>
      </c>
      <c r="D46" s="75" t="s">
        <v>46</v>
      </c>
      <c r="E46" s="76"/>
      <c r="F46" s="77"/>
      <c r="G46" s="78">
        <f t="shared" si="7"/>
        <v>0</v>
      </c>
      <c r="H46" s="32"/>
    </row>
    <row r="47" s="1" customFormat="1" ht="17.25" spans="1:8">
      <c r="A47" s="72">
        <f t="shared" si="6"/>
        <v>4.05</v>
      </c>
      <c r="B47" s="73" t="s">
        <v>50</v>
      </c>
      <c r="C47" s="74">
        <v>0.025</v>
      </c>
      <c r="D47" s="75" t="s">
        <v>46</v>
      </c>
      <c r="E47" s="76"/>
      <c r="F47" s="77"/>
      <c r="G47" s="78">
        <f t="shared" si="7"/>
        <v>0</v>
      </c>
      <c r="H47" s="32"/>
    </row>
    <row r="48" s="1" customFormat="1" ht="18" spans="1:8">
      <c r="A48" s="79">
        <f t="shared" si="6"/>
        <v>4.06</v>
      </c>
      <c r="B48" s="80" t="s">
        <v>51</v>
      </c>
      <c r="C48" s="81">
        <v>0.001</v>
      </c>
      <c r="D48" s="82" t="s">
        <v>46</v>
      </c>
      <c r="E48" s="83"/>
      <c r="F48" s="84"/>
      <c r="G48" s="85">
        <f t="shared" si="7"/>
        <v>0</v>
      </c>
      <c r="H48" s="32"/>
    </row>
    <row r="49" s="1" customFormat="1" ht="18" spans="1:20">
      <c r="A49" s="55"/>
      <c r="B49" s="56"/>
      <c r="C49" s="86"/>
      <c r="D49" s="58"/>
      <c r="E49" s="59"/>
      <c r="F49" s="87"/>
      <c r="G49" s="31"/>
      <c r="H49" s="32"/>
    </row>
    <row r="50" s="1" customFormat="1" ht="17.25" spans="1:20">
      <c r="A50" s="88"/>
      <c r="B50" s="89"/>
      <c r="C50" s="89"/>
      <c r="D50" s="89"/>
      <c r="E50" s="53" t="s">
        <v>52</v>
      </c>
      <c r="F50" s="53"/>
      <c r="G50" s="54">
        <f>SUM(G40,G42)</f>
        <v>0</v>
      </c>
      <c r="H50" s="32"/>
    </row>
    <row r="51" s="1" customFormat="1" ht="19.5" spans="1:20">
      <c r="A51" s="90"/>
      <c r="B51" s="56"/>
      <c r="C51" s="31"/>
      <c r="D51" s="58"/>
      <c r="E51" s="91" t="s">
        <v>53</v>
      </c>
      <c r="F51" s="92"/>
      <c r="G51" s="93">
        <f>G43*0.18</f>
        <v>0</v>
      </c>
      <c r="H51" s="32"/>
    </row>
    <row r="52" s="1" customFormat="1" ht="17.25" spans="1:20">
      <c r="A52" s="94"/>
      <c r="B52" s="95"/>
      <c r="C52" s="96"/>
      <c r="D52" s="97"/>
      <c r="E52" s="98" t="s">
        <v>54</v>
      </c>
      <c r="F52" s="99"/>
      <c r="G52" s="100">
        <f>SUM(G50:G51)</f>
        <v>0</v>
      </c>
      <c r="H52" s="32"/>
    </row>
    <row r="53" spans="1:20">
      <c r="A53" s="101"/>
      <c r="B53" s="6"/>
      <c r="C53" s="102"/>
      <c r="D53" s="8"/>
      <c r="E53" s="103"/>
      <c r="F53" s="104"/>
      <c r="G53" s="7"/>
      <c r="H53" s="105"/>
    </row>
    <row r="54" spans="1:20">
      <c r="A54" s="101"/>
      <c r="B54" s="6"/>
      <c r="C54" s="102"/>
      <c r="D54" s="8"/>
      <c r="E54" s="103"/>
      <c r="F54" s="104"/>
      <c r="G54" s="7"/>
      <c r="H54" s="105"/>
    </row>
    <row r="55" ht="18.75" spans="1:20">
      <c r="A55" s="106"/>
      <c r="B55" s="106"/>
      <c r="C55" s="106"/>
      <c r="D55" s="106"/>
      <c r="E55" s="106"/>
      <c r="F55" s="106"/>
      <c r="G55" s="106"/>
      <c r="H55" s="105"/>
    </row>
    <row r="56" spans="1:20">
      <c r="A56" s="101"/>
      <c r="B56" s="6"/>
      <c r="C56" s="102"/>
      <c r="D56" s="8"/>
      <c r="E56" s="103"/>
      <c r="F56" s="104"/>
      <c r="G56" s="7"/>
      <c r="H56" s="105"/>
    </row>
    <row r="57" ht="12.75" customHeight="1" spans="1:20">
      <c r="A57" s="5"/>
      <c r="B57" s="6"/>
      <c r="C57" s="107"/>
      <c r="D57" s="107"/>
      <c r="E57" s="7"/>
      <c r="F57" s="7"/>
      <c r="G57" s="7"/>
      <c r="H57" s="107"/>
      <c r="O57" s="3"/>
      <c r="Q57" s="4"/>
    </row>
    <row r="58" ht="18.75" customHeight="1" spans="1:20">
      <c r="A58" s="108"/>
      <c r="B58" s="108"/>
      <c r="C58" s="108"/>
      <c r="D58" s="108"/>
      <c r="E58" s="108"/>
      <c r="F58" s="108"/>
      <c r="G58" s="108"/>
      <c r="H58" s="107"/>
      <c r="O58" s="109"/>
      <c r="P58" s="110"/>
      <c r="Q58" s="111"/>
      <c r="R58" s="112"/>
      <c r="S58" s="112"/>
      <c r="T58" s="112"/>
    </row>
    <row r="59" ht="18.75" customHeight="1" spans="1:20">
      <c r="A59" s="113"/>
      <c r="B59" s="113"/>
      <c r="C59" s="113"/>
      <c r="D59" s="113"/>
      <c r="E59" s="113"/>
      <c r="F59" s="113"/>
      <c r="G59" s="113"/>
      <c r="H59" s="114"/>
      <c r="O59" s="115"/>
      <c r="P59" s="116"/>
      <c r="Q59" s="111"/>
      <c r="R59" s="111"/>
      <c r="S59" s="111"/>
      <c r="T59" s="111"/>
    </row>
    <row r="60" ht="18.75" spans="1:20">
      <c r="A60" s="117"/>
      <c r="B60" s="117"/>
      <c r="C60" s="117"/>
      <c r="D60" s="117"/>
      <c r="E60" s="117"/>
      <c r="F60" s="117"/>
      <c r="G60" s="117"/>
      <c r="H60" s="107"/>
      <c r="O60" s="116"/>
      <c r="P60" s="110"/>
      <c r="Q60" s="111"/>
      <c r="R60" s="110"/>
      <c r="S60" s="110"/>
      <c r="T60" s="110"/>
    </row>
    <row r="61" ht="18.75" spans="1:20">
      <c r="A61" s="5"/>
      <c r="B61" s="107"/>
      <c r="C61" s="113"/>
      <c r="D61" s="118"/>
      <c r="E61" s="117"/>
      <c r="F61" s="117"/>
      <c r="G61" s="117"/>
      <c r="H61" s="117"/>
      <c r="O61" s="116"/>
      <c r="P61" s="110"/>
      <c r="Q61" s="111"/>
      <c r="R61" s="110"/>
      <c r="S61" s="110"/>
      <c r="T61" s="110"/>
    </row>
    <row r="62" ht="18.75" spans="1:20">
      <c r="C62" s="119"/>
      <c r="D62" s="120"/>
      <c r="H62" s="107"/>
      <c r="O62" s="116"/>
      <c r="P62" s="110"/>
      <c r="Q62" s="111"/>
      <c r="R62" s="110"/>
      <c r="S62" s="110"/>
      <c r="T62" s="110"/>
    </row>
    <row r="63" ht="18.75" spans="1:20">
      <c r="A63" s="121"/>
      <c r="B63" s="121"/>
      <c r="C63" s="121"/>
      <c r="D63" s="121"/>
      <c r="E63" s="121"/>
      <c r="F63" s="121"/>
      <c r="G63" s="121"/>
      <c r="H63" s="120"/>
      <c r="O63" s="116"/>
      <c r="P63" s="110"/>
      <c r="Q63" s="111"/>
      <c r="R63" s="110"/>
      <c r="S63" s="110"/>
      <c r="T63" s="110"/>
    </row>
    <row r="64" ht="18.75" spans="1:20">
      <c r="A64" s="122"/>
      <c r="B64" s="122"/>
      <c r="C64" s="122"/>
      <c r="D64" s="122"/>
      <c r="E64" s="122"/>
      <c r="F64" s="122"/>
      <c r="G64" s="122"/>
      <c r="H64" s="120"/>
      <c r="O64" s="112"/>
      <c r="P64" s="123"/>
      <c r="Q64" s="123"/>
      <c r="R64" s="124"/>
      <c r="S64" s="124"/>
      <c r="T64" s="124"/>
    </row>
    <row r="65" ht="15.75" spans="2:20">
      <c r="B65"/>
      <c r="C65" s="112"/>
      <c r="D65" s="123"/>
      <c r="E65" s="123"/>
      <c r="F65" s="124"/>
      <c r="G65" s="124"/>
      <c r="H65" s="124"/>
      <c r="O65" s="111"/>
      <c r="P65" s="110"/>
      <c r="Q65" s="125"/>
      <c r="R65" s="126"/>
      <c r="S65" s="126"/>
      <c r="T65" s="126"/>
    </row>
    <row r="66" ht="15.75" spans="2:20">
      <c r="B66"/>
      <c r="C66" s="111"/>
      <c r="D66" s="110"/>
      <c r="E66" s="125"/>
      <c r="F66" s="126"/>
      <c r="G66" s="126"/>
      <c r="H66" s="126"/>
      <c r="O66" s="3"/>
      <c r="Q66" s="4"/>
    </row>
    <row r="67" spans="2:20">
      <c r="B67"/>
      <c r="C67" s="3"/>
      <c r="D67"/>
      <c r="E67" s="4"/>
      <c r="O67" s="3"/>
      <c r="Q67" s="4"/>
    </row>
    <row r="68" spans="2:20">
      <c r="B68"/>
      <c r="C68" s="3"/>
      <c r="D68"/>
      <c r="E68" s="4"/>
      <c r="O68" s="3"/>
      <c r="Q68" s="4"/>
    </row>
    <row r="69" spans="2:20">
      <c r="B69"/>
      <c r="C69" s="3"/>
      <c r="D69"/>
      <c r="E69" s="4"/>
    </row>
    <row r="70" spans="2:20">
      <c r="B70"/>
      <c r="D70"/>
    </row>
  </sheetData>
  <mergeCells count="21">
    <mergeCell ref="A5:B5"/>
    <mergeCell ref="F5:G5"/>
    <mergeCell ref="A6:B6"/>
    <mergeCell ref="A8:G8"/>
    <mergeCell ref="A9:G9"/>
    <mergeCell ref="A40:F40"/>
    <mergeCell ref="E50:F50"/>
    <mergeCell ref="E51:F51"/>
    <mergeCell ref="E52:F52"/>
    <mergeCell ref="A55:G55"/>
    <mergeCell ref="A58:G58"/>
    <mergeCell ref="R58:T58"/>
    <mergeCell ref="A59:G59"/>
    <mergeCell ref="R59:T59"/>
    <mergeCell ref="A60:G60"/>
    <mergeCell ref="A63:G63"/>
    <mergeCell ref="A64:G64"/>
    <mergeCell ref="R64:T64"/>
    <mergeCell ref="F65:H65"/>
    <mergeCell ref="R65:T65"/>
    <mergeCell ref="F66:H66"/>
  </mergeCells>
  <printOptions horizontalCentered="1"/>
  <pageMargins left="0.708661417322835" right="0.708661417322835" top="0.748031496062992" bottom="0.748031496062992" header="0.31496062992126" footer="0.31496062992126"/>
  <pageSetup paperSize="1" scale="60" fitToHeight="0" orientation="portrait" horizontalDpi="1200" verticalDpi="12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Presupuesto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Ramon Senior Oviedop.senior</dc:creator>
  <cp:lastModifiedBy>ca.polanco</cp:lastModifiedBy>
  <dcterms:created xsi:type="dcterms:W3CDTF">2022-04-06T13:31:00Z</dcterms:created>
  <cp:lastPrinted>2026-06-02T20:51:00Z</cp:lastPrinted>
  <dcterms:modified xsi:type="dcterms:W3CDTF">2026-10-01T16:36:10Z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2025-04-08T14:50:49Z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a929d6c0-13c3-4cdc-ae2a-836c365705f7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  <property fmtid="{D5CDD505-2E9C-101B-9397-08002B2CF9AE}" pid="10" name="ICV">
    <vt:lpwstr>D07BDB47491B45C8B72C19EF3572AB12_12</vt:lpwstr>
  </property>
  <property fmtid="{D5CDD505-2E9C-101B-9397-08002B2CF9AE}" pid="11" name="KSOProductBuildVer">
    <vt:lpwstr>3082-12.1.0.28485</vt:lpwstr>
  </property>
  <property fmtid="{D5CDD505-2E9C-101B-9397-08002B2CF9AE}" pid="12" name="CalculationRule">
    <vt:i4>0</vt:i4>
  </property>
</Properties>
</file>