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dq-filesrv\ComprasOtros\A PARTIR DEL 17 DE AGOSTO 2020\PROCESOS DE COMPRAS DOCUMENTOS EDITABLES\COMPRAS MENORES\2026\DGAP-DAF-CM-2026-0202 Mobiliario Elias Piña y Puerto Plata\"/>
    </mc:Choice>
  </mc:AlternateContent>
  <xr:revisionPtr revIDLastSave="0" documentId="13_ncr:1_{76E0341A-54BD-4A30-B6C0-315C81E5C8BB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CLUB DE ADUANAS" sheetId="10" r:id="rId1"/>
    <sheet name="JIMANI" sheetId="13" r:id="rId2"/>
  </sheets>
  <definedNames>
    <definedName name="_xlnm.Print_Area" localSheetId="0">'CLUB DE ADUANAS'!$A$3:$I$34</definedName>
    <definedName name="_xlnm.Print_Area" localSheetId="1">JIMANI!$A$3:$F$33</definedName>
    <definedName name="_xlnm.Print_Titles" localSheetId="0">'CLUB DE ADUANAS'!$6:$9</definedName>
    <definedName name="_xlnm.Print_Titles" localSheetId="1">JIMANI!$6:$9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3" i="13" l="1"/>
  <c r="A14" i="13" s="1"/>
  <c r="A15" i="13" s="1"/>
  <c r="A16" i="13" s="1"/>
  <c r="A17" i="13" s="1"/>
  <c r="A18" i="13" s="1"/>
  <c r="A19" i="13" s="1"/>
  <c r="A20" i="13" s="1"/>
  <c r="A21" i="13" s="1"/>
  <c r="I11" i="10" l="1"/>
  <c r="G20" i="10"/>
  <c r="H20" i="10" s="1"/>
  <c r="G19" i="10"/>
  <c r="A19" i="10"/>
  <c r="A20" i="10" s="1"/>
  <c r="H18" i="10"/>
  <c r="G12" i="10"/>
  <c r="I17" i="10" l="1"/>
  <c r="H19" i="10"/>
  <c r="H12" i="10"/>
  <c r="I22" i="10" l="1"/>
  <c r="I23" i="10" s="1"/>
  <c r="I24" i="10" s="1"/>
  <c r="H16" i="10"/>
  <c r="H15" i="10"/>
  <c r="H13" i="10"/>
  <c r="H14" i="10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<sst xmlns="http://schemas.openxmlformats.org/spreadsheetml/2006/main" count="82" uniqueCount="53">
  <si>
    <t>No.</t>
  </si>
  <si>
    <t>Cantidad</t>
  </si>
  <si>
    <t>Precio Unitario</t>
  </si>
  <si>
    <t>Valor</t>
  </si>
  <si>
    <t>Unidad</t>
  </si>
  <si>
    <t>Total General Presupuestado</t>
  </si>
  <si>
    <t>Total</t>
  </si>
  <si>
    <t>Total General:</t>
  </si>
  <si>
    <t>Departamento de Ingeniería y Mantenimiento</t>
  </si>
  <si>
    <t>UD</t>
  </si>
  <si>
    <t>ITBIS (18.00%):</t>
  </si>
  <si>
    <t>Descripción</t>
  </si>
  <si>
    <t>Division de Ingenieria</t>
  </si>
  <si>
    <t>División de Ingeniería</t>
  </si>
  <si>
    <t>Imágenes</t>
  </si>
  <si>
    <t>Ubicación</t>
  </si>
  <si>
    <t>Santo Domingo, República Dominicana</t>
  </si>
  <si>
    <r>
      <t xml:space="preserve">Preparado por: </t>
    </r>
    <r>
      <rPr>
        <b/>
        <sz val="14"/>
        <color theme="1"/>
        <rFont val="Calibri Light"/>
        <family val="2"/>
        <scheme val="major"/>
      </rPr>
      <t>Arq.Yomery G. Rodríguez José</t>
    </r>
  </si>
  <si>
    <t xml:space="preserve">1.00 Mobiliario urbano Club de Aduanas </t>
  </si>
  <si>
    <t xml:space="preserve">Diversas areas </t>
  </si>
  <si>
    <t>Area de piscina</t>
  </si>
  <si>
    <t>Mesa cuadrada en prolipropileno con refuerzo en fibra de vidrio, una sola pieza, alto tránsito resitente a la intemperie. color gris, similar a la imagen presentada. Dimensiones 80 x 80 x 75 cm.</t>
  </si>
  <si>
    <t>Paragua colgante para exterior de 3 m color azul oscuro con manivela, soporte tubular en aluminio con revestimiento en resina anticorrosión y tejido en poliéster. con base para soporte incluida.</t>
  </si>
  <si>
    <t>Silla en polipropileno con refuerzo en fibra de vidrio, una sola pieza, alto tránsito resistente a la intemperie. color azul oscuro, similar a imagen suministrada.</t>
  </si>
  <si>
    <t xml:space="preserve">Silla en polipropileno con refuerzo en fibra de vidrio, una sola pieza, alto tránsito resistente a la intemperie. color gris, similar a la imagen suministrada. </t>
  </si>
  <si>
    <t>Martes 26 de agosto del 2025</t>
  </si>
  <si>
    <t>Cubo de basura de plástico, madera y acero. Color negro y marrón. Dimensiones 0.38 mts x 0.85 mts. Incluye base e instalación.</t>
  </si>
  <si>
    <t>9.00 Miscelaneo</t>
  </si>
  <si>
    <t>LIMPIEZA GENERAL, INCLUYE BOTE</t>
  </si>
  <si>
    <t>PA</t>
  </si>
  <si>
    <t>TRANSPORTE</t>
  </si>
  <si>
    <t>%</t>
  </si>
  <si>
    <t>IMPREVISTO</t>
  </si>
  <si>
    <t>Club de Aduanas</t>
  </si>
  <si>
    <t>ESTIMACION DE COSTOS DEL SUMINISTRO E INSTALACION DE MOBILIRARIO PARA EL CLUB DE ADUANAS, DGA.</t>
  </si>
  <si>
    <t>SILLON SEMI-EJECUTIVO EN TELA Y MALLA COLOR NEGRO CON MECANISMOS Y POSTURA ERGONOMICA, SOPORTE LUMBAR  ACOLCHADO Y AJSUTABLE, BRAZOS AJUSTABLES ACOLCHADOS, BASE DE NYLON CON CINCO (05) PUNTOS DE APOYO,  DIMENSIONES ASIENTO 50 CM X 50 CM, ALTURA ESPALDAR 50-55 CM.</t>
  </si>
  <si>
    <t>TOTAL</t>
  </si>
  <si>
    <t>ESTIMACION DE COSTOS DEL SUMINISTRO DE MOBILIARIO PARA LA ADMINISTRACIÓN DE ELIAS PIÑA, DGA.</t>
  </si>
  <si>
    <t>1.00  MOBILIARIOS</t>
  </si>
  <si>
    <t>Interagencial/Caja de salida</t>
  </si>
  <si>
    <t xml:space="preserve">Interagencial/Comedor </t>
  </si>
  <si>
    <t xml:space="preserve">Interagencial/Importación </t>
  </si>
  <si>
    <t xml:space="preserve">Interagencial/Area de caja </t>
  </si>
  <si>
    <t>Administración/Area de Aforo</t>
  </si>
  <si>
    <t>Administración/Importación</t>
  </si>
  <si>
    <t>Administración/Seguridad Militar</t>
  </si>
  <si>
    <t>MESA DE COMEDOR PLASTICO COLOR MARRON PARA SEIS(06) PERSONAS, SILLAS CON BRAZOS INCLUIDAS SIMILAR A LA IMAGEN.</t>
  </si>
  <si>
    <t>MESA DE COMEDOR PLASTICO COLOR MARRON PARA CUATRO SILLA(04) PERSONAS, SILLAS CON BRAZOS INCLUIDAS SIMILAR A LA IMAGEN.</t>
  </si>
  <si>
    <t>Administración/Cocina</t>
  </si>
  <si>
    <t>ARCHIVO VERTICAL METÁLICO 4 GAVETAS 8 ½ X 11. DIMENSIONE 25 X 18.5 X 52 PULG. CON SISTEMA ANTIVUELCO</t>
  </si>
  <si>
    <t>Administración/Area de caja</t>
  </si>
  <si>
    <t>MÓDULOS RODANTES DE METAL COLOR GRIS DE 3 GAVETAS Y CERRADURA. DIMENSIONES 22 X 17 X 26 PULG</t>
  </si>
  <si>
    <t>Administración Eías Piña e Interagencial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</si>
</sst>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* #,##0.00\ _€_-;\-* #,##0.00\ _€_-;_-* &quot;-&quot;??\ _€_-;_-@_-"/>
    <numFmt numFmtId="165" formatCode="_-&quot;RD$&quot;* #,##0.00_-;\-&quot;RD$&quot;* #,##0.00_-;_-&quot;RD$&quot;* &quot;-&quot;??_-;_-@_-"/>
    <numFmt numFmtId="166" formatCode="[$-F800]dddd\,\ mmmm\ dd\,\ yyyy"/>
    <numFmt numFmtId="167" formatCode="&quot;RD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sz val="12"/>
      <color theme="1"/>
      <name val="Century Gothic"/>
      <family val="2"/>
    </font>
    <font>
      <b/>
      <sz val="11"/>
      <color theme="1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entury Gothic"/>
      <family val="2"/>
    </font>
    <font>
      <sz val="16"/>
      <color theme="1"/>
      <name val="Arial Nova Cond"/>
      <family val="2"/>
    </font>
    <font>
      <sz val="14"/>
      <color theme="1"/>
      <name val="Calibri Light"/>
      <family val="2"/>
      <scheme val="major"/>
    </font>
    <font>
      <b/>
      <sz val="14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6"/>
      <color theme="1"/>
      <name val="Times New Roman"/>
      <family val="1"/>
    </font>
    <font>
      <sz val="16"/>
      <color theme="1"/>
      <name val="Calibri"/>
      <family val="2"/>
      <scheme val="minor"/>
    </font>
    <font>
      <sz val="16"/>
      <color rgb="FF000000"/>
      <name val="Calibri Light"/>
      <family val="2"/>
      <scheme val="major"/>
    </font>
    <font>
      <b/>
      <sz val="16"/>
      <color rgb="FF000000"/>
      <name val="Calibri"/>
      <family val="2"/>
    </font>
    <font>
      <b/>
      <u val="doubleAccounting"/>
      <sz val="16"/>
      <color theme="1"/>
      <name val="Calibri Light"/>
      <family val="2"/>
      <scheme val="major"/>
    </font>
    <font>
      <sz val="16"/>
      <color theme="1"/>
      <name val="Century Gothic"/>
      <family val="2"/>
    </font>
    <font>
      <b/>
      <sz val="13"/>
      <color theme="1"/>
      <name val="Calibri Light"/>
      <family val="2"/>
      <scheme val="major"/>
    </font>
    <font>
      <sz val="13"/>
      <color theme="1"/>
      <name val="Calibri Light"/>
      <family val="2"/>
      <scheme val="major"/>
    </font>
    <font>
      <sz val="13"/>
      <color rgb="FF000000"/>
      <name val="Calibri Light"/>
      <family val="2"/>
      <scheme val="major"/>
    </font>
    <font>
      <sz val="13"/>
      <color theme="1"/>
      <name val="Calibri"/>
      <family val="2"/>
      <scheme val="minor"/>
    </font>
    <font>
      <sz val="13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5" fontId="4" fillId="0" borderId="0" xfId="2" applyFont="1" applyBorder="1" applyAlignment="1">
      <alignment horizontal="center" vertical="center"/>
    </xf>
    <xf numFmtId="165" fontId="2" fillId="0" borderId="0" xfId="2" applyFont="1" applyBorder="1" applyAlignment="1">
      <alignment horizontal="center" vertical="center"/>
    </xf>
    <xf numFmtId="165" fontId="2" fillId="0" borderId="0" xfId="2" applyFont="1" applyAlignment="1">
      <alignment horizontal="center" vertical="center"/>
    </xf>
    <xf numFmtId="0" fontId="3" fillId="0" borderId="0" xfId="0" applyFont="1"/>
    <xf numFmtId="167" fontId="7" fillId="0" borderId="0" xfId="0" applyNumberFormat="1" applyFont="1" applyAlignment="1">
      <alignment horizontal="center"/>
    </xf>
    <xf numFmtId="2" fontId="2" fillId="0" borderId="0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6" fillId="0" borderId="0" xfId="1" applyNumberFormat="1" applyFont="1" applyBorder="1" applyAlignment="1">
      <alignment horizontal="right" vertical="center"/>
    </xf>
    <xf numFmtId="0" fontId="6" fillId="0" borderId="0" xfId="0" applyFont="1"/>
    <xf numFmtId="0" fontId="8" fillId="0" borderId="0" xfId="0" applyFont="1"/>
    <xf numFmtId="0" fontId="6" fillId="0" borderId="0" xfId="0" applyFont="1" applyAlignment="1">
      <alignment horizontal="left" vertical="center" wrapText="1"/>
    </xf>
    <xf numFmtId="165" fontId="6" fillId="0" borderId="0" xfId="2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43" fontId="5" fillId="0" borderId="0" xfId="1" applyFont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165" fontId="2" fillId="0" borderId="0" xfId="2" applyFont="1" applyBorder="1" applyAlignment="1">
      <alignment horizontal="right" vertical="center"/>
    </xf>
    <xf numFmtId="2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 vertical="center" wrapText="1"/>
    </xf>
    <xf numFmtId="2" fontId="11" fillId="0" borderId="0" xfId="1" applyNumberFormat="1" applyFont="1" applyAlignment="1">
      <alignment horizontal="right" vertical="center"/>
    </xf>
    <xf numFmtId="165" fontId="11" fillId="0" borderId="0" xfId="2" applyFont="1" applyAlignment="1">
      <alignment horizontal="center" vertical="center"/>
    </xf>
    <xf numFmtId="2" fontId="11" fillId="0" borderId="0" xfId="1" applyNumberFormat="1" applyFont="1" applyBorder="1" applyAlignment="1">
      <alignment horizontal="right" vertical="center"/>
    </xf>
    <xf numFmtId="165" fontId="11" fillId="0" borderId="0" xfId="2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2" fontId="13" fillId="2" borderId="1" xfId="1" applyNumberFormat="1" applyFont="1" applyFill="1" applyBorder="1" applyAlignment="1">
      <alignment horizontal="right" vertical="center" wrapText="1"/>
    </xf>
    <xf numFmtId="165" fontId="13" fillId="2" borderId="1" xfId="2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vertical="center"/>
    </xf>
    <xf numFmtId="0" fontId="13" fillId="3" borderId="1" xfId="0" applyFont="1" applyFill="1" applyBorder="1" applyAlignment="1">
      <alignment horizontal="center" vertical="center"/>
    </xf>
    <xf numFmtId="165" fontId="13" fillId="3" borderId="1" xfId="2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2" fontId="14" fillId="0" borderId="1" xfId="0" applyNumberFormat="1" applyFont="1" applyBorder="1" applyAlignment="1">
      <alignment horizontal="center" vertical="center"/>
    </xf>
    <xf numFmtId="0" fontId="16" fillId="0" borderId="0" xfId="0" applyFont="1"/>
    <xf numFmtId="165" fontId="14" fillId="0" borderId="1" xfId="2" applyFont="1" applyFill="1" applyBorder="1" applyAlignment="1">
      <alignment horizontal="right" vertical="center"/>
    </xf>
    <xf numFmtId="165" fontId="13" fillId="0" borderId="1" xfId="2" applyFont="1" applyFill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/>
    <xf numFmtId="0" fontId="16" fillId="0" borderId="1" xfId="0" applyFont="1" applyBorder="1"/>
    <xf numFmtId="0" fontId="18" fillId="0" borderId="0" xfId="0" applyFont="1" applyAlignment="1">
      <alignment vertical="center"/>
    </xf>
    <xf numFmtId="165" fontId="19" fillId="2" borderId="1" xfId="2" applyFont="1" applyFill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21" fillId="3" borderId="1" xfId="0" applyFont="1" applyFill="1" applyBorder="1" applyAlignment="1">
      <alignment vertical="center"/>
    </xf>
    <xf numFmtId="0" fontId="21" fillId="3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0" fontId="23" fillId="0" borderId="1" xfId="0" applyFont="1" applyBorder="1" applyAlignment="1">
      <alignment horizontal="left" vertical="center" wrapText="1"/>
    </xf>
    <xf numFmtId="2" fontId="22" fillId="0" borderId="1" xfId="0" applyNumberFormat="1" applyFont="1" applyBorder="1" applyAlignment="1">
      <alignment horizontal="center" vertical="center"/>
    </xf>
    <xf numFmtId="0" fontId="24" fillId="0" borderId="1" xfId="0" applyFont="1" applyBorder="1"/>
    <xf numFmtId="0" fontId="22" fillId="0" borderId="1" xfId="0" applyFont="1" applyBorder="1" applyAlignment="1">
      <alignment horizontal="left" vertical="center" wrapText="1"/>
    </xf>
    <xf numFmtId="0" fontId="22" fillId="0" borderId="1" xfId="0" applyFont="1" applyBorder="1" applyAlignment="1">
      <alignment horizontal="center" vertical="center" wrapText="1"/>
    </xf>
    <xf numFmtId="0" fontId="25" fillId="0" borderId="1" xfId="0" applyFont="1" applyBorder="1"/>
    <xf numFmtId="0" fontId="24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6" fontId="14" fillId="0" borderId="0" xfId="0" applyNumberFormat="1" applyFont="1" applyAlignment="1">
      <alignment horizontal="center" vertical="center"/>
    </xf>
    <xf numFmtId="43" fontId="21" fillId="0" borderId="1" xfId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0" fontId="21" fillId="2" borderId="1" xfId="0" applyFont="1" applyFill="1" applyBorder="1" applyAlignment="1">
      <alignment horizontal="right" vertical="center"/>
    </xf>
    <xf numFmtId="43" fontId="5" fillId="0" borderId="0" xfId="1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2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66" fontId="2" fillId="0" borderId="0" xfId="2" applyNumberFormat="1" applyFont="1" applyBorder="1" applyAlignment="1">
      <alignment horizontal="center" vertical="center"/>
    </xf>
    <xf numFmtId="43" fontId="13" fillId="0" borderId="1" xfId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right" vertical="center"/>
    </xf>
    <xf numFmtId="0" fontId="13" fillId="2" borderId="1" xfId="0" applyFont="1" applyFill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</cellXfs>
  <cellStyles count="6">
    <cellStyle name="Comma 2" xfId="3" xr:uid="{00000000-0005-0000-0000-000001000000}"/>
    <cellStyle name="Currency 2" xfId="4" xr:uid="{00000000-0005-0000-0000-000003000000}"/>
    <cellStyle name="Millares" xfId="1" builtinId="3"/>
    <cellStyle name="Millares 2" xfId="5" xr:uid="{00000000-0005-0000-0000-000031000000}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jpeg"/><Relationship Id="rId4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png"/><Relationship Id="rId1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209343</xdr:colOff>
      <xdr:row>14</xdr:row>
      <xdr:rowOff>52335</xdr:rowOff>
    </xdr:from>
    <xdr:to>
      <xdr:col>5</xdr:col>
      <xdr:colOff>1685253</xdr:colOff>
      <xdr:row>14</xdr:row>
      <xdr:rowOff>1527142</xdr:rowOff>
    </xdr:to>
    <xdr:pic>
      <xdr:nvPicPr>
        <xdr:cNvPr id="5" name="Imagen 4" descr="Mesa Danubio">
          <a:extLst>
            <a:ext uri="{FF2B5EF4-FFF2-40B4-BE49-F238E27FC236}">
              <a16:creationId xmlns:a16="http://schemas.microsoft.com/office/drawing/2014/main" id="{AC4AB2D1-65C8-756B-F7E3-C52229061F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65414" y="15512143"/>
          <a:ext cx="1475910" cy="14748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481484</xdr:colOff>
      <xdr:row>13</xdr:row>
      <xdr:rowOff>198872</xdr:rowOff>
    </xdr:from>
    <xdr:to>
      <xdr:col>5</xdr:col>
      <xdr:colOff>1423517</xdr:colOff>
      <xdr:row>13</xdr:row>
      <xdr:rowOff>1478039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5209D41-73C8-B1C0-1FD4-155082BD97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237555" y="14444504"/>
          <a:ext cx="942033" cy="1279167"/>
        </a:xfrm>
        <a:prstGeom prst="rect">
          <a:avLst/>
        </a:prstGeom>
      </xdr:spPr>
    </xdr:pic>
    <xdr:clientData/>
  </xdr:twoCellAnchor>
  <xdr:twoCellAnchor editAs="oneCell">
    <xdr:from>
      <xdr:col>5</xdr:col>
      <xdr:colOff>136074</xdr:colOff>
      <xdr:row>15</xdr:row>
      <xdr:rowOff>104671</xdr:rowOff>
    </xdr:from>
    <xdr:to>
      <xdr:col>5</xdr:col>
      <xdr:colOff>1601458</xdr:colOff>
      <xdr:row>15</xdr:row>
      <xdr:rowOff>1570055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83CC77E6-ADEF-F79B-7D2E-69F4BC76E6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892145" y="18149836"/>
          <a:ext cx="1465384" cy="1465384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19</xdr:row>
      <xdr:rowOff>0</xdr:rowOff>
    </xdr:from>
    <xdr:to>
      <xdr:col>5</xdr:col>
      <xdr:colOff>304800</xdr:colOff>
      <xdr:row>20</xdr:row>
      <xdr:rowOff>92404</xdr:rowOff>
    </xdr:to>
    <xdr:sp macro="" textlink="">
      <xdr:nvSpPr>
        <xdr:cNvPr id="14" name="AutoShape 4" descr="Mesa-de-Centro-150434-2">
          <a:extLst>
            <a:ext uri="{FF2B5EF4-FFF2-40B4-BE49-F238E27FC236}">
              <a16:creationId xmlns:a16="http://schemas.microsoft.com/office/drawing/2014/main" id="{8A6DEE50-73F7-410E-B054-DA7BE06E9024}"/>
            </a:ext>
          </a:extLst>
        </xdr:cNvPr>
        <xdr:cNvSpPr>
          <a:spLocks noChangeAspect="1" noChangeArrowheads="1"/>
        </xdr:cNvSpPr>
      </xdr:nvSpPr>
      <xdr:spPr bwMode="auto">
        <a:xfrm>
          <a:off x="8953500" y="111471075"/>
          <a:ext cx="304800" cy="321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19</xdr:row>
      <xdr:rowOff>0</xdr:rowOff>
    </xdr:from>
    <xdr:ext cx="304800" cy="309563"/>
    <xdr:sp macro="" textlink="">
      <xdr:nvSpPr>
        <xdr:cNvPr id="15" name="AutoShape 4" descr="Mesa-de-Centro-150434-2">
          <a:extLst>
            <a:ext uri="{FF2B5EF4-FFF2-40B4-BE49-F238E27FC236}">
              <a16:creationId xmlns:a16="http://schemas.microsoft.com/office/drawing/2014/main" id="{26A1EF3D-29BC-436B-B821-FF3CE667C430}"/>
            </a:ext>
          </a:extLst>
        </xdr:cNvPr>
        <xdr:cNvSpPr>
          <a:spLocks noChangeAspect="1" noChangeArrowheads="1"/>
        </xdr:cNvSpPr>
      </xdr:nvSpPr>
      <xdr:spPr bwMode="auto">
        <a:xfrm>
          <a:off x="8953500" y="111471075"/>
          <a:ext cx="304800" cy="309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272143</xdr:colOff>
      <xdr:row>11</xdr:row>
      <xdr:rowOff>73271</xdr:rowOff>
    </xdr:from>
    <xdr:to>
      <xdr:col>5</xdr:col>
      <xdr:colOff>1462768</xdr:colOff>
      <xdr:row>11</xdr:row>
      <xdr:rowOff>1568061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0A43C59-1D9C-743A-299F-799646D5F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28214" y="3077309"/>
          <a:ext cx="1190625" cy="149479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23</xdr:row>
      <xdr:rowOff>0</xdr:rowOff>
    </xdr:from>
    <xdr:to>
      <xdr:col>5</xdr:col>
      <xdr:colOff>304800</xdr:colOff>
      <xdr:row>24</xdr:row>
      <xdr:rowOff>92404</xdr:rowOff>
    </xdr:to>
    <xdr:sp macro="" textlink="">
      <xdr:nvSpPr>
        <xdr:cNvPr id="5" name="AutoShape 4" descr="Mesa-de-Centro-150434-2">
          <a:extLst>
            <a:ext uri="{FF2B5EF4-FFF2-40B4-BE49-F238E27FC236}">
              <a16:creationId xmlns:a16="http://schemas.microsoft.com/office/drawing/2014/main" id="{BC62B285-E85E-4803-B84B-06B035199063}"/>
            </a:ext>
          </a:extLst>
        </xdr:cNvPr>
        <xdr:cNvSpPr>
          <a:spLocks noChangeAspect="1" noChangeArrowheads="1"/>
        </xdr:cNvSpPr>
      </xdr:nvSpPr>
      <xdr:spPr bwMode="auto">
        <a:xfrm>
          <a:off x="7743825" y="12134850"/>
          <a:ext cx="304800" cy="3210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5</xdr:col>
      <xdr:colOff>0</xdr:colOff>
      <xdr:row>23</xdr:row>
      <xdr:rowOff>0</xdr:rowOff>
    </xdr:from>
    <xdr:ext cx="304800" cy="309563"/>
    <xdr:sp macro="" textlink="">
      <xdr:nvSpPr>
        <xdr:cNvPr id="6" name="AutoShape 4" descr="Mesa-de-Centro-150434-2">
          <a:extLst>
            <a:ext uri="{FF2B5EF4-FFF2-40B4-BE49-F238E27FC236}">
              <a16:creationId xmlns:a16="http://schemas.microsoft.com/office/drawing/2014/main" id="{E3B5EA3E-79B9-41C6-A602-32E29239BA79}"/>
            </a:ext>
          </a:extLst>
        </xdr:cNvPr>
        <xdr:cNvSpPr>
          <a:spLocks noChangeAspect="1" noChangeArrowheads="1"/>
        </xdr:cNvSpPr>
      </xdr:nvSpPr>
      <xdr:spPr bwMode="auto">
        <a:xfrm>
          <a:off x="7743825" y="12134850"/>
          <a:ext cx="304800" cy="3095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6</xdr:col>
      <xdr:colOff>0</xdr:colOff>
      <xdr:row>22</xdr:row>
      <xdr:rowOff>0</xdr:rowOff>
    </xdr:from>
    <xdr:to>
      <xdr:col>6</xdr:col>
      <xdr:colOff>304800</xdr:colOff>
      <xdr:row>23</xdr:row>
      <xdr:rowOff>84992</xdr:rowOff>
    </xdr:to>
    <xdr:sp macro="" textlink="">
      <xdr:nvSpPr>
        <xdr:cNvPr id="1025" name="AutoShape 1" descr="Vista previa de imagen">
          <a:extLst>
            <a:ext uri="{FF2B5EF4-FFF2-40B4-BE49-F238E27FC236}">
              <a16:creationId xmlns:a16="http://schemas.microsoft.com/office/drawing/2014/main" id="{C9C02801-2F61-5202-8DA8-F50066DA8026}"/>
            </a:ext>
          </a:extLst>
        </xdr:cNvPr>
        <xdr:cNvSpPr>
          <a:spLocks noChangeAspect="1" noChangeArrowheads="1"/>
        </xdr:cNvSpPr>
      </xdr:nvSpPr>
      <xdr:spPr bwMode="auto">
        <a:xfrm>
          <a:off x="14735175" y="493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418680</xdr:colOff>
      <xdr:row>11</xdr:row>
      <xdr:rowOff>230275</xdr:rowOff>
    </xdr:from>
    <xdr:to>
      <xdr:col>5</xdr:col>
      <xdr:colOff>1245578</xdr:colOff>
      <xdr:row>11</xdr:row>
      <xdr:rowOff>1442794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E6AF839-5404-9E01-485F-B0C712E26E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4751" y="3234313"/>
          <a:ext cx="826898" cy="1212519"/>
        </a:xfrm>
        <a:prstGeom prst="rect">
          <a:avLst/>
        </a:prstGeom>
      </xdr:spPr>
    </xdr:pic>
    <xdr:clientData/>
  </xdr:twoCellAnchor>
  <xdr:oneCellAnchor>
    <xdr:from>
      <xdr:col>5</xdr:col>
      <xdr:colOff>418680</xdr:colOff>
      <xdr:row>12</xdr:row>
      <xdr:rowOff>230275</xdr:rowOff>
    </xdr:from>
    <xdr:ext cx="826898" cy="1212519"/>
    <xdr:pic>
      <xdr:nvPicPr>
        <xdr:cNvPr id="23" name="Imagen 22">
          <a:extLst>
            <a:ext uri="{FF2B5EF4-FFF2-40B4-BE49-F238E27FC236}">
              <a16:creationId xmlns:a16="http://schemas.microsoft.com/office/drawing/2014/main" id="{629F0400-BA58-41D2-98C4-F4F02CE35C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4751" y="3234313"/>
          <a:ext cx="826898" cy="1212519"/>
        </a:xfrm>
        <a:prstGeom prst="rect">
          <a:avLst/>
        </a:prstGeom>
      </xdr:spPr>
    </xdr:pic>
    <xdr:clientData/>
  </xdr:oneCellAnchor>
  <xdr:oneCellAnchor>
    <xdr:from>
      <xdr:col>5</xdr:col>
      <xdr:colOff>372207</xdr:colOff>
      <xdr:row>15</xdr:row>
      <xdr:rowOff>288471</xdr:rowOff>
    </xdr:from>
    <xdr:ext cx="826898" cy="1212519"/>
    <xdr:pic>
      <xdr:nvPicPr>
        <xdr:cNvPr id="2" name="Imagen 1">
          <a:extLst>
            <a:ext uri="{FF2B5EF4-FFF2-40B4-BE49-F238E27FC236}">
              <a16:creationId xmlns:a16="http://schemas.microsoft.com/office/drawing/2014/main" id="{9748E8E6-D535-4A0A-A0A8-D78AB81E3BD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278" y="6621026"/>
          <a:ext cx="826898" cy="1212519"/>
        </a:xfrm>
        <a:prstGeom prst="rect">
          <a:avLst/>
        </a:prstGeom>
      </xdr:spPr>
    </xdr:pic>
    <xdr:clientData/>
  </xdr:oneCellAnchor>
  <xdr:oneCellAnchor>
    <xdr:from>
      <xdr:col>5</xdr:col>
      <xdr:colOff>418680</xdr:colOff>
      <xdr:row>14</xdr:row>
      <xdr:rowOff>230275</xdr:rowOff>
    </xdr:from>
    <xdr:ext cx="826898" cy="1212519"/>
    <xdr:pic>
      <xdr:nvPicPr>
        <xdr:cNvPr id="3" name="Imagen 2">
          <a:extLst>
            <a:ext uri="{FF2B5EF4-FFF2-40B4-BE49-F238E27FC236}">
              <a16:creationId xmlns:a16="http://schemas.microsoft.com/office/drawing/2014/main" id="{2AD9942B-56E0-46C8-970C-3FEFC6A82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74751" y="4898572"/>
          <a:ext cx="826898" cy="1212519"/>
        </a:xfrm>
        <a:prstGeom prst="rect">
          <a:avLst/>
        </a:prstGeom>
      </xdr:spPr>
    </xdr:pic>
    <xdr:clientData/>
  </xdr:oneCellAnchor>
  <xdr:oneCellAnchor>
    <xdr:from>
      <xdr:col>5</xdr:col>
      <xdr:colOff>445477</xdr:colOff>
      <xdr:row>16</xdr:row>
      <xdr:rowOff>267537</xdr:rowOff>
    </xdr:from>
    <xdr:ext cx="826898" cy="1212519"/>
    <xdr:pic>
      <xdr:nvPicPr>
        <xdr:cNvPr id="4" name="Imagen 3">
          <a:extLst>
            <a:ext uri="{FF2B5EF4-FFF2-40B4-BE49-F238E27FC236}">
              <a16:creationId xmlns:a16="http://schemas.microsoft.com/office/drawing/2014/main" id="{16FBB502-32C6-41C9-AF07-76E6656E0A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40037" y="10399625"/>
          <a:ext cx="826898" cy="1212519"/>
        </a:xfrm>
        <a:prstGeom prst="rect">
          <a:avLst/>
        </a:prstGeom>
      </xdr:spPr>
    </xdr:pic>
    <xdr:clientData/>
  </xdr:oneCellAnchor>
  <xdr:oneCellAnchor>
    <xdr:from>
      <xdr:col>5</xdr:col>
      <xdr:colOff>408214</xdr:colOff>
      <xdr:row>17</xdr:row>
      <xdr:rowOff>177939</xdr:rowOff>
    </xdr:from>
    <xdr:ext cx="826898" cy="1212519"/>
    <xdr:pic>
      <xdr:nvPicPr>
        <xdr:cNvPr id="8" name="Imagen 7">
          <a:extLst>
            <a:ext uri="{FF2B5EF4-FFF2-40B4-BE49-F238E27FC236}">
              <a16:creationId xmlns:a16="http://schemas.microsoft.com/office/drawing/2014/main" id="{A6F6E1C0-457A-4E09-BD16-F449DDA0B3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802774" y="11974285"/>
          <a:ext cx="826898" cy="1212519"/>
        </a:xfrm>
        <a:prstGeom prst="rect">
          <a:avLst/>
        </a:prstGeom>
      </xdr:spPr>
    </xdr:pic>
    <xdr:clientData/>
  </xdr:oneCellAnchor>
  <xdr:oneCellAnchor>
    <xdr:from>
      <xdr:col>5</xdr:col>
      <xdr:colOff>293077</xdr:colOff>
      <xdr:row>20</xdr:row>
      <xdr:rowOff>165793</xdr:rowOff>
    </xdr:from>
    <xdr:ext cx="638489" cy="828573"/>
    <xdr:pic>
      <xdr:nvPicPr>
        <xdr:cNvPr id="9" name="Imagen 8">
          <a:extLst>
            <a:ext uri="{FF2B5EF4-FFF2-40B4-BE49-F238E27FC236}">
              <a16:creationId xmlns:a16="http://schemas.microsoft.com/office/drawing/2014/main" id="{ADDF9FA3-9C08-482D-AE97-94CD3591E5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87637" y="15426727"/>
          <a:ext cx="638489" cy="828573"/>
        </a:xfrm>
        <a:prstGeom prst="rect">
          <a:avLst/>
        </a:prstGeom>
      </xdr:spPr>
    </xdr:pic>
    <xdr:clientData/>
  </xdr:one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2FFC5-8191-4529-A71F-07F3AB1A50A7}">
  <sheetPr>
    <pageSetUpPr fitToPage="1"/>
  </sheetPr>
  <dimension ref="A1:S50"/>
  <sheetViews>
    <sheetView view="pageBreakPreview" zoomScale="91" zoomScaleNormal="100" zoomScaleSheetLayoutView="91" workbookViewId="0">
      <selection activeCell="F28" sqref="F28"/>
    </sheetView>
  </sheetViews>
  <sheetFormatPr baseColWidth="10" defaultColWidth="9.140625" defaultRowHeight="17.25" x14ac:dyDescent="0.3"/>
  <cols>
    <col min="1" max="1" width="8.7109375" style="1" bestFit="1" customWidth="1"/>
    <col min="2" max="2" width="27.140625" style="1" customWidth="1"/>
    <col min="3" max="3" width="56.140625" style="2" customWidth="1"/>
    <col min="4" max="4" width="13" style="9" customWidth="1"/>
    <col min="5" max="5" width="11.140625" style="1" customWidth="1"/>
    <col min="6" max="6" width="26.85546875" style="1" customWidth="1"/>
    <col min="7" max="7" width="22.7109375" style="5" bestFit="1" customWidth="1"/>
    <col min="8" max="8" width="23.7109375" style="5" customWidth="1"/>
    <col min="9" max="9" width="27.7109375" style="5" bestFit="1" customWidth="1"/>
    <col min="10" max="15" width="9.140625" style="6"/>
    <col min="16" max="16" width="22" style="6" bestFit="1" customWidth="1"/>
    <col min="17" max="17" width="9.140625" style="6"/>
    <col min="18" max="18" width="15.85546875" style="6" bestFit="1" customWidth="1"/>
    <col min="19" max="19" width="9.140625" style="6"/>
  </cols>
  <sheetData>
    <row r="1" spans="1:18" x14ac:dyDescent="0.3">
      <c r="D1" s="8"/>
      <c r="G1" s="4"/>
      <c r="H1" s="86"/>
      <c r="I1" s="86"/>
    </row>
    <row r="2" spans="1:18" x14ac:dyDescent="0.3">
      <c r="A2" s="72"/>
      <c r="B2" s="72"/>
      <c r="C2" s="72"/>
      <c r="D2" s="72"/>
      <c r="E2" s="72"/>
      <c r="F2" s="72"/>
      <c r="G2" s="72"/>
      <c r="H2" s="72"/>
      <c r="I2" s="72"/>
    </row>
    <row r="3" spans="1:18" ht="21" x14ac:dyDescent="0.3">
      <c r="A3" s="73" t="s">
        <v>8</v>
      </c>
      <c r="B3" s="73"/>
      <c r="C3" s="73"/>
      <c r="D3" s="73"/>
      <c r="E3" s="73"/>
      <c r="F3" s="73"/>
      <c r="G3" s="73"/>
      <c r="H3" s="73"/>
      <c r="I3" s="73"/>
    </row>
    <row r="4" spans="1:18" ht="18" customHeight="1" x14ac:dyDescent="0.3">
      <c r="A4" s="74" t="s">
        <v>12</v>
      </c>
      <c r="B4" s="74"/>
      <c r="C4" s="74"/>
      <c r="D4" s="74"/>
      <c r="E4" s="74"/>
      <c r="F4" s="74"/>
      <c r="G4" s="74"/>
      <c r="H4" s="74"/>
      <c r="I4" s="35"/>
    </row>
    <row r="5" spans="1:18" ht="18" customHeight="1" x14ac:dyDescent="0.3">
      <c r="A5" s="36"/>
      <c r="B5" s="36"/>
      <c r="C5" s="36"/>
      <c r="D5" s="36"/>
      <c r="E5" s="36"/>
      <c r="F5" s="36"/>
      <c r="G5" s="36"/>
      <c r="H5" s="36"/>
      <c r="I5" s="37"/>
    </row>
    <row r="6" spans="1:18" ht="21" x14ac:dyDescent="0.3">
      <c r="A6" s="75" t="s">
        <v>34</v>
      </c>
      <c r="B6" s="75"/>
      <c r="C6" s="75"/>
      <c r="D6" s="75"/>
      <c r="E6" s="75"/>
      <c r="F6" s="75"/>
      <c r="G6" s="75"/>
      <c r="H6" s="75"/>
      <c r="I6" s="75"/>
    </row>
    <row r="7" spans="1:18" ht="21" x14ac:dyDescent="0.3">
      <c r="A7" s="76" t="s">
        <v>16</v>
      </c>
      <c r="B7" s="76"/>
      <c r="C7" s="76"/>
      <c r="D7" s="76"/>
      <c r="E7" s="76"/>
      <c r="F7" s="76"/>
      <c r="G7" s="76"/>
      <c r="H7" s="76"/>
      <c r="I7" s="76"/>
    </row>
    <row r="8" spans="1:18" ht="21" x14ac:dyDescent="0.3">
      <c r="A8" s="77" t="s">
        <v>25</v>
      </c>
      <c r="B8" s="77"/>
      <c r="C8" s="77"/>
      <c r="D8" s="77"/>
      <c r="E8" s="77"/>
      <c r="F8" s="77"/>
      <c r="G8" s="77"/>
      <c r="H8" s="77"/>
      <c r="I8" s="77"/>
    </row>
    <row r="9" spans="1:18" ht="21" x14ac:dyDescent="0.3">
      <c r="A9" s="38"/>
      <c r="B9" s="38"/>
      <c r="C9" s="38"/>
      <c r="D9" s="38"/>
      <c r="E9" s="38"/>
      <c r="F9" s="38"/>
      <c r="G9" s="38"/>
      <c r="H9" s="38"/>
      <c r="I9" s="38"/>
    </row>
    <row r="10" spans="1:18" ht="42" x14ac:dyDescent="0.3">
      <c r="A10" s="39" t="s">
        <v>0</v>
      </c>
      <c r="B10" s="39" t="s">
        <v>15</v>
      </c>
      <c r="C10" s="39" t="s">
        <v>11</v>
      </c>
      <c r="D10" s="40" t="s">
        <v>1</v>
      </c>
      <c r="E10" s="39" t="s">
        <v>4</v>
      </c>
      <c r="F10" s="39" t="s">
        <v>14</v>
      </c>
      <c r="G10" s="41" t="s">
        <v>2</v>
      </c>
      <c r="H10" s="41" t="s">
        <v>3</v>
      </c>
      <c r="I10" s="41" t="s">
        <v>6</v>
      </c>
      <c r="R10" s="7"/>
    </row>
    <row r="11" spans="1:18" s="6" customFormat="1" ht="21" x14ac:dyDescent="0.3">
      <c r="A11" s="42" t="s">
        <v>18</v>
      </c>
      <c r="B11" s="42"/>
      <c r="C11" s="42"/>
      <c r="D11" s="42"/>
      <c r="E11" s="43"/>
      <c r="F11" s="43"/>
      <c r="G11" s="42"/>
      <c r="H11" s="42"/>
      <c r="I11" s="44">
        <f>SUM(H12:H16)</f>
        <v>944100</v>
      </c>
    </row>
    <row r="12" spans="1:18" s="6" customFormat="1" ht="137.25" customHeight="1" x14ac:dyDescent="0.35">
      <c r="A12" s="45"/>
      <c r="B12" s="46" t="s">
        <v>19</v>
      </c>
      <c r="C12" s="47" t="s">
        <v>26</v>
      </c>
      <c r="D12" s="48">
        <v>25</v>
      </c>
      <c r="E12" s="45" t="s">
        <v>9</v>
      </c>
      <c r="F12" s="49"/>
      <c r="G12" s="50">
        <f>10824+2000</f>
        <v>12824</v>
      </c>
      <c r="H12" s="50">
        <f>D12*G12</f>
        <v>320600</v>
      </c>
      <c r="I12" s="51"/>
      <c r="K12"/>
    </row>
    <row r="13" spans="1:18" s="6" customFormat="1" ht="135.75" customHeight="1" x14ac:dyDescent="0.3">
      <c r="A13" s="45"/>
      <c r="B13" s="46" t="s">
        <v>20</v>
      </c>
      <c r="C13" s="52" t="s">
        <v>23</v>
      </c>
      <c r="D13" s="48">
        <v>50</v>
      </c>
      <c r="E13" s="45"/>
      <c r="F13" s="53" t="e" vm="1">
        <v>#VALUE!</v>
      </c>
      <c r="G13" s="50">
        <v>3100</v>
      </c>
      <c r="H13" s="50">
        <f>D13*G13</f>
        <v>155000</v>
      </c>
      <c r="I13" s="51"/>
    </row>
    <row r="14" spans="1:18" s="6" customFormat="1" ht="126" customHeight="1" x14ac:dyDescent="0.35">
      <c r="A14" s="45"/>
      <c r="B14" s="46" t="s">
        <v>20</v>
      </c>
      <c r="C14" s="52" t="s">
        <v>24</v>
      </c>
      <c r="D14" s="48">
        <v>50</v>
      </c>
      <c r="E14" s="45" t="s">
        <v>9</v>
      </c>
      <c r="F14" s="54"/>
      <c r="G14" s="50">
        <v>3100</v>
      </c>
      <c r="H14" s="50">
        <f>D14*G14</f>
        <v>155000</v>
      </c>
      <c r="I14" s="55"/>
    </row>
    <row r="15" spans="1:18" s="6" customFormat="1" ht="123.75" customHeight="1" x14ac:dyDescent="0.35">
      <c r="A15" s="45"/>
      <c r="B15" s="46" t="s">
        <v>20</v>
      </c>
      <c r="C15" s="52" t="s">
        <v>21</v>
      </c>
      <c r="D15" s="48">
        <v>25</v>
      </c>
      <c r="E15" s="45" t="s">
        <v>9</v>
      </c>
      <c r="F15" s="56"/>
      <c r="G15" s="50">
        <v>7500</v>
      </c>
      <c r="H15" s="50">
        <f>D15*G15</f>
        <v>187500</v>
      </c>
      <c r="I15" s="55"/>
    </row>
    <row r="16" spans="1:18" s="6" customFormat="1" ht="126" customHeight="1" x14ac:dyDescent="0.35">
      <c r="A16" s="45"/>
      <c r="B16" s="46" t="s">
        <v>20</v>
      </c>
      <c r="C16" s="52" t="s">
        <v>22</v>
      </c>
      <c r="D16" s="48">
        <v>12</v>
      </c>
      <c r="E16" s="45" t="s">
        <v>9</v>
      </c>
      <c r="F16" s="57"/>
      <c r="G16" s="50">
        <v>10500</v>
      </c>
      <c r="H16" s="50">
        <f>D16*G16</f>
        <v>126000</v>
      </c>
      <c r="I16" s="55"/>
    </row>
    <row r="17" spans="1:19" s="6" customFormat="1" ht="21" x14ac:dyDescent="0.3">
      <c r="A17" s="42" t="s">
        <v>27</v>
      </c>
      <c r="B17" s="42"/>
      <c r="C17" s="42"/>
      <c r="D17" s="42"/>
      <c r="E17" s="42"/>
      <c r="F17" s="42"/>
      <c r="G17" s="42"/>
      <c r="H17" s="42"/>
      <c r="I17" s="44">
        <f>H18+H19+H20</f>
        <v>19161.5</v>
      </c>
    </row>
    <row r="18" spans="1:19" s="12" customFormat="1" ht="21" x14ac:dyDescent="0.25">
      <c r="A18" s="48">
        <v>9.01</v>
      </c>
      <c r="B18" s="90" t="s">
        <v>33</v>
      </c>
      <c r="C18" s="52" t="s">
        <v>28</v>
      </c>
      <c r="D18" s="59">
        <v>1</v>
      </c>
      <c r="E18" s="46" t="s">
        <v>29</v>
      </c>
      <c r="F18" s="52"/>
      <c r="G18" s="50">
        <v>5000</v>
      </c>
      <c r="H18" s="50">
        <f>D18*G18</f>
        <v>5000</v>
      </c>
      <c r="I18" s="52"/>
      <c r="J18" s="11"/>
      <c r="K18" s="11"/>
      <c r="L18" s="11"/>
      <c r="M18" s="11"/>
      <c r="N18" s="11"/>
      <c r="O18" s="11"/>
      <c r="P18" s="11"/>
      <c r="Q18" s="11"/>
      <c r="R18" s="11"/>
      <c r="S18" s="11"/>
    </row>
    <row r="19" spans="1:19" s="12" customFormat="1" ht="26.25" customHeight="1" x14ac:dyDescent="0.25">
      <c r="A19" s="48">
        <f>+A18+0.01</f>
        <v>9.02</v>
      </c>
      <c r="B19" s="90"/>
      <c r="C19" s="52" t="s">
        <v>30</v>
      </c>
      <c r="D19" s="59">
        <v>1</v>
      </c>
      <c r="E19" s="46" t="s">
        <v>31</v>
      </c>
      <c r="F19" s="52"/>
      <c r="G19" s="50">
        <f>+I11</f>
        <v>944100</v>
      </c>
      <c r="H19" s="50">
        <f>+D19*G19/100</f>
        <v>9441</v>
      </c>
      <c r="I19" s="52"/>
      <c r="J19" s="11"/>
      <c r="K19" s="11"/>
      <c r="L19" s="11"/>
      <c r="M19" s="11"/>
      <c r="N19" s="11"/>
      <c r="O19" s="11"/>
      <c r="P19" s="11"/>
      <c r="Q19" s="11"/>
      <c r="R19" s="11"/>
      <c r="S19" s="11"/>
    </row>
    <row r="20" spans="1:19" s="12" customFormat="1" ht="18" customHeight="1" x14ac:dyDescent="0.25">
      <c r="A20" s="48">
        <f>+A19+0.01</f>
        <v>9.0299999999999994</v>
      </c>
      <c r="B20" s="90"/>
      <c r="C20" s="52" t="s">
        <v>32</v>
      </c>
      <c r="D20" s="59">
        <v>5</v>
      </c>
      <c r="E20" s="46" t="s">
        <v>31</v>
      </c>
      <c r="F20" s="52"/>
      <c r="G20" s="50">
        <f>+I11*0.1</f>
        <v>94410</v>
      </c>
      <c r="H20" s="50">
        <f>D20*G20/100</f>
        <v>4720.5</v>
      </c>
      <c r="I20" s="52"/>
      <c r="J20" s="11"/>
      <c r="K20" s="11"/>
      <c r="L20" s="11"/>
      <c r="M20" s="11"/>
      <c r="N20" s="11"/>
      <c r="O20" s="11"/>
      <c r="P20" s="11"/>
      <c r="Q20" s="11"/>
      <c r="R20" s="11"/>
      <c r="S20" s="11"/>
    </row>
    <row r="21" spans="1:19" s="12" customFormat="1" ht="31.5" customHeight="1" x14ac:dyDescent="0.35">
      <c r="A21" s="45"/>
      <c r="B21" s="46"/>
      <c r="C21" s="52"/>
      <c r="D21" s="48"/>
      <c r="E21" s="45"/>
      <c r="F21" s="57"/>
      <c r="G21" s="50"/>
      <c r="H21" s="50"/>
      <c r="I21" s="55"/>
      <c r="J21" s="11"/>
      <c r="K21" s="11"/>
      <c r="L21" s="11"/>
      <c r="M21" s="11"/>
      <c r="N21" s="11"/>
      <c r="O21" s="11"/>
      <c r="P21" s="11"/>
      <c r="Q21" s="11"/>
      <c r="R21" s="11"/>
      <c r="S21" s="11"/>
    </row>
    <row r="22" spans="1:19" s="12" customFormat="1" ht="18" customHeight="1" x14ac:dyDescent="0.25">
      <c r="A22" s="87" t="s">
        <v>7</v>
      </c>
      <c r="B22" s="87"/>
      <c r="C22" s="87"/>
      <c r="D22" s="87"/>
      <c r="E22" s="87"/>
      <c r="F22" s="87"/>
      <c r="G22" s="87"/>
      <c r="H22" s="87"/>
      <c r="I22" s="51">
        <f>SUM(I11+I17)</f>
        <v>963261.5</v>
      </c>
      <c r="J22" s="11"/>
      <c r="K22" s="11"/>
      <c r="L22" s="11"/>
      <c r="M22" s="11"/>
      <c r="N22" s="11"/>
      <c r="O22" s="11"/>
      <c r="P22" s="11"/>
      <c r="Q22" s="11"/>
      <c r="R22" s="11"/>
      <c r="S22" s="11"/>
    </row>
    <row r="23" spans="1:19" ht="21" x14ac:dyDescent="0.3">
      <c r="A23" s="88" t="s">
        <v>10</v>
      </c>
      <c r="B23" s="88"/>
      <c r="C23" s="88"/>
      <c r="D23" s="88"/>
      <c r="E23" s="88"/>
      <c r="F23" s="88"/>
      <c r="G23" s="88"/>
      <c r="H23" s="88"/>
      <c r="I23" s="51">
        <f>I22*0.18</f>
        <v>173387.07</v>
      </c>
    </row>
    <row r="24" spans="1:19" ht="23.25" x14ac:dyDescent="0.3">
      <c r="A24" s="89" t="s">
        <v>5</v>
      </c>
      <c r="B24" s="89"/>
      <c r="C24" s="89"/>
      <c r="D24" s="89"/>
      <c r="E24" s="89"/>
      <c r="F24" s="89"/>
      <c r="G24" s="89"/>
      <c r="H24" s="89"/>
      <c r="I24" s="58">
        <f>SUM(I22:I23)</f>
        <v>1136648.57</v>
      </c>
    </row>
    <row r="25" spans="1:19" ht="18.75" x14ac:dyDescent="0.3">
      <c r="A25" s="28"/>
      <c r="B25" s="28"/>
      <c r="C25" s="30"/>
      <c r="D25" s="31"/>
      <c r="E25" s="28"/>
      <c r="F25" s="28"/>
      <c r="G25" s="32"/>
      <c r="H25" s="32"/>
      <c r="I25" s="32"/>
    </row>
    <row r="26" spans="1:19" ht="18.75" x14ac:dyDescent="0.3">
      <c r="A26" s="28"/>
      <c r="B26" s="28"/>
      <c r="C26" s="30"/>
      <c r="D26" s="31"/>
      <c r="E26" s="28"/>
      <c r="F26" s="28"/>
      <c r="G26" s="32"/>
      <c r="H26" s="32"/>
      <c r="I26" s="32"/>
    </row>
    <row r="27" spans="1:19" ht="18.75" x14ac:dyDescent="0.3">
      <c r="A27" s="28"/>
      <c r="B27" s="28"/>
      <c r="C27" s="30"/>
      <c r="D27" s="31"/>
      <c r="E27" s="28"/>
      <c r="F27" s="28"/>
      <c r="G27" s="29"/>
      <c r="H27" s="32"/>
      <c r="I27" s="32"/>
    </row>
    <row r="28" spans="1:19" ht="18.75" x14ac:dyDescent="0.3">
      <c r="A28" s="71"/>
      <c r="B28" s="71"/>
      <c r="C28" s="71"/>
      <c r="D28" s="31"/>
      <c r="E28" s="28"/>
      <c r="F28" s="28"/>
      <c r="G28" s="32"/>
      <c r="H28" s="32"/>
      <c r="I28" s="32"/>
    </row>
    <row r="29" spans="1:19" ht="18.75" x14ac:dyDescent="0.3">
      <c r="A29" s="28"/>
      <c r="B29" s="28"/>
      <c r="C29" s="30"/>
      <c r="D29" s="33"/>
      <c r="E29" s="28"/>
      <c r="F29" s="28"/>
      <c r="G29" s="34"/>
      <c r="H29" s="34"/>
      <c r="I29" s="34"/>
    </row>
    <row r="30" spans="1:19" ht="37.5" x14ac:dyDescent="0.3">
      <c r="A30" s="28"/>
      <c r="B30" s="28"/>
      <c r="C30" s="30" t="s">
        <v>17</v>
      </c>
      <c r="D30" s="33"/>
      <c r="E30" s="28"/>
      <c r="F30" s="28"/>
      <c r="G30" s="29"/>
      <c r="H30" s="34"/>
      <c r="I30" s="34"/>
    </row>
    <row r="31" spans="1:19" ht="18.75" x14ac:dyDescent="0.3">
      <c r="A31" s="28"/>
      <c r="B31" s="28"/>
      <c r="C31" s="30" t="s">
        <v>13</v>
      </c>
      <c r="D31" s="33"/>
      <c r="E31" s="83"/>
      <c r="F31" s="83"/>
      <c r="G31" s="83"/>
      <c r="H31" s="34"/>
      <c r="I31" s="34"/>
    </row>
    <row r="32" spans="1:19" ht="18.75" x14ac:dyDescent="0.3">
      <c r="A32" s="28"/>
      <c r="B32" s="28"/>
      <c r="C32" s="30"/>
      <c r="D32" s="29"/>
      <c r="E32" s="83"/>
      <c r="F32" s="83"/>
      <c r="G32" s="83"/>
      <c r="H32" s="34"/>
      <c r="I32" s="34"/>
    </row>
    <row r="33" spans="1:9" ht="18.75" x14ac:dyDescent="0.3">
      <c r="A33" s="28"/>
      <c r="B33" s="28"/>
      <c r="C33" s="30"/>
      <c r="D33" s="33"/>
      <c r="E33" s="83"/>
      <c r="F33" s="83"/>
      <c r="G33" s="83"/>
      <c r="H33" s="34"/>
      <c r="I33" s="34"/>
    </row>
    <row r="34" spans="1:9" ht="18.75" x14ac:dyDescent="0.3">
      <c r="A34" s="28"/>
      <c r="B34" s="28"/>
      <c r="C34" s="30"/>
      <c r="D34" s="33"/>
      <c r="E34" s="83"/>
      <c r="F34" s="83"/>
      <c r="G34" s="83"/>
      <c r="H34" s="34"/>
      <c r="I34" s="34"/>
    </row>
    <row r="35" spans="1:9" x14ac:dyDescent="0.3">
      <c r="D35" s="8"/>
      <c r="G35" s="4"/>
      <c r="H35" s="4"/>
      <c r="I35" s="4"/>
    </row>
    <row r="36" spans="1:9" x14ac:dyDescent="0.3">
      <c r="A36" s="84"/>
      <c r="B36" s="84"/>
      <c r="C36" s="84"/>
      <c r="D36" s="8"/>
      <c r="E36" s="85"/>
      <c r="F36" s="85"/>
      <c r="G36" s="85"/>
      <c r="H36" s="85"/>
      <c r="I36" s="16"/>
    </row>
    <row r="37" spans="1:9" x14ac:dyDescent="0.3">
      <c r="A37" s="17"/>
      <c r="B37" s="17"/>
      <c r="C37" s="17"/>
      <c r="D37" s="10"/>
      <c r="E37" s="17"/>
      <c r="F37" s="17"/>
      <c r="G37" s="17"/>
      <c r="H37" s="17"/>
      <c r="I37" s="17"/>
    </row>
    <row r="38" spans="1:9" x14ac:dyDescent="0.3">
      <c r="A38" s="15"/>
      <c r="B38" s="15"/>
      <c r="D38" s="10"/>
      <c r="E38" s="15"/>
      <c r="F38" s="15"/>
      <c r="G38" s="14"/>
      <c r="H38" s="14"/>
      <c r="I38" s="14"/>
    </row>
    <row r="39" spans="1:9" x14ac:dyDescent="0.3">
      <c r="A39" s="15"/>
      <c r="B39" s="15"/>
      <c r="C39" s="13"/>
      <c r="D39" s="10"/>
      <c r="E39" s="15"/>
      <c r="F39" s="15"/>
      <c r="G39" s="14"/>
      <c r="H39" s="14"/>
      <c r="I39" s="14"/>
    </row>
    <row r="40" spans="1:9" x14ac:dyDescent="0.3">
      <c r="A40" s="81"/>
      <c r="B40" s="81"/>
      <c r="C40" s="81"/>
      <c r="D40" s="81"/>
      <c r="E40" s="81"/>
      <c r="F40" s="81"/>
      <c r="G40" s="81"/>
      <c r="H40" s="81"/>
      <c r="I40" s="18"/>
    </row>
    <row r="41" spans="1:9" x14ac:dyDescent="0.3">
      <c r="A41" s="20"/>
      <c r="B41" s="20"/>
      <c r="C41" s="19"/>
      <c r="D41" s="22"/>
      <c r="G41" s="21"/>
      <c r="H41" s="21"/>
      <c r="I41" s="3"/>
    </row>
    <row r="43" spans="1:9" x14ac:dyDescent="0.3">
      <c r="A43" s="82"/>
      <c r="B43" s="82"/>
      <c r="C43" s="82"/>
    </row>
    <row r="44" spans="1:9" x14ac:dyDescent="0.3">
      <c r="A44" s="24"/>
      <c r="B44" s="24"/>
    </row>
    <row r="45" spans="1:9" x14ac:dyDescent="0.3">
      <c r="A45" s="20"/>
      <c r="B45" s="20"/>
      <c r="C45" s="25"/>
      <c r="D45" s="8"/>
      <c r="G45" s="4"/>
      <c r="H45" s="4"/>
      <c r="I45" s="4"/>
    </row>
    <row r="46" spans="1:9" x14ac:dyDescent="0.3">
      <c r="A46" s="20"/>
      <c r="B46" s="20"/>
      <c r="C46" s="26"/>
      <c r="D46" s="10"/>
      <c r="E46" s="17"/>
      <c r="F46" s="17"/>
      <c r="G46" s="17"/>
      <c r="H46" s="17"/>
      <c r="I46" s="17"/>
    </row>
    <row r="47" spans="1:9" x14ac:dyDescent="0.3">
      <c r="A47" s="20"/>
      <c r="B47" s="20"/>
      <c r="C47" s="23"/>
      <c r="D47" s="10"/>
      <c r="E47" s="15"/>
      <c r="F47" s="15"/>
      <c r="G47" s="14"/>
      <c r="H47" s="14"/>
      <c r="I47" s="14"/>
    </row>
    <row r="48" spans="1:9" x14ac:dyDescent="0.3">
      <c r="A48" s="20"/>
      <c r="B48" s="20"/>
      <c r="C48" s="25"/>
      <c r="D48" s="10"/>
      <c r="E48" s="15"/>
      <c r="F48" s="15"/>
      <c r="G48" s="14"/>
      <c r="H48" s="14"/>
      <c r="I48" s="14"/>
    </row>
    <row r="49" spans="1:9" x14ac:dyDescent="0.3">
      <c r="A49" s="20"/>
      <c r="B49" s="20"/>
      <c r="C49" s="25"/>
      <c r="D49" s="10"/>
      <c r="E49" s="15"/>
      <c r="F49" s="15"/>
      <c r="G49" s="14"/>
      <c r="H49" s="14"/>
      <c r="I49" s="14"/>
    </row>
    <row r="50" spans="1:9" x14ac:dyDescent="0.3">
      <c r="A50" s="27"/>
      <c r="B50" s="27"/>
      <c r="C50" s="25"/>
      <c r="D50" s="10"/>
      <c r="E50" s="15"/>
      <c r="F50" s="15"/>
      <c r="G50" s="14"/>
      <c r="H50" s="14"/>
      <c r="I50" s="14"/>
    </row>
  </sheetData>
  <mergeCells count="20">
    <mergeCell ref="A43:C43"/>
    <mergeCell ref="A8:I8"/>
    <mergeCell ref="A3:I3"/>
    <mergeCell ref="A22:H22"/>
    <mergeCell ref="A23:H23"/>
    <mergeCell ref="A24:H24"/>
    <mergeCell ref="A28:C28"/>
    <mergeCell ref="A36:C36"/>
    <mergeCell ref="E36:H36"/>
    <mergeCell ref="A40:H40"/>
    <mergeCell ref="E31:G31"/>
    <mergeCell ref="E32:G32"/>
    <mergeCell ref="E33:G33"/>
    <mergeCell ref="E34:G34"/>
    <mergeCell ref="B18:B20"/>
    <mergeCell ref="H1:I1"/>
    <mergeCell ref="A2:I2"/>
    <mergeCell ref="A4:H4"/>
    <mergeCell ref="A6:I6"/>
    <mergeCell ref="A7:I7"/>
  </mergeCells>
  <pageMargins left="0.70866141732283472" right="0.70866141732283472" top="1.3779527559055118" bottom="1.3779527559055118" header="0.31496062992125984" footer="1.299212598425197"/>
  <pageSetup scale="41" fitToHeight="0" orientation="portrait" r:id="rId1"/>
  <headerFooter>
    <oddFooter>&amp;C&amp;P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F347-5C3C-4BFC-A8C9-C041709E0C46}">
  <sheetPr>
    <pageSetUpPr fitToPage="1"/>
  </sheetPr>
  <dimension ref="A1:P52"/>
  <sheetViews>
    <sheetView tabSelected="1" view="pageBreakPreview" topLeftCell="A14" zoomScale="91" zoomScaleNormal="100" zoomScaleSheetLayoutView="91" workbookViewId="0">
      <selection activeCell="E22" sqref="E22"/>
    </sheetView>
  </sheetViews>
  <sheetFormatPr baseColWidth="10" defaultColWidth="9.140625" defaultRowHeight="17.25" x14ac:dyDescent="0.3"/>
  <cols>
    <col min="1" max="1" width="8.7109375" style="1" bestFit="1" customWidth="1"/>
    <col min="2" max="2" width="36.7109375" style="1" customWidth="1"/>
    <col min="3" max="3" width="56.140625" style="2" customWidth="1"/>
    <col min="4" max="4" width="13" style="9" customWidth="1"/>
    <col min="5" max="5" width="11.140625" style="1" customWidth="1"/>
    <col min="6" max="6" width="25" style="1" customWidth="1"/>
    <col min="7" max="12" width="9.140625" style="6"/>
    <col min="13" max="13" width="22" style="6" bestFit="1" customWidth="1"/>
    <col min="14" max="14" width="9.140625" style="6"/>
    <col min="15" max="15" width="15.85546875" style="6" bestFit="1" customWidth="1"/>
    <col min="16" max="16" width="9.140625" style="6"/>
  </cols>
  <sheetData>
    <row r="1" spans="1:15" x14ac:dyDescent="0.3">
      <c r="D1" s="8"/>
    </row>
    <row r="2" spans="1:15" x14ac:dyDescent="0.3">
      <c r="A2" s="72"/>
      <c r="B2" s="72"/>
      <c r="C2" s="72"/>
      <c r="D2" s="72"/>
      <c r="E2" s="72"/>
      <c r="F2" s="72"/>
    </row>
    <row r="3" spans="1:15" ht="21" x14ac:dyDescent="0.3">
      <c r="A3" s="73"/>
      <c r="B3" s="73"/>
      <c r="C3" s="73"/>
      <c r="D3" s="73"/>
      <c r="E3" s="73"/>
      <c r="F3" s="73"/>
    </row>
    <row r="4" spans="1:15" ht="18" customHeight="1" x14ac:dyDescent="0.3">
      <c r="A4" s="74"/>
      <c r="B4" s="74"/>
      <c r="C4" s="74"/>
      <c r="D4" s="74"/>
      <c r="E4" s="74"/>
      <c r="F4" s="74"/>
    </row>
    <row r="5" spans="1:15" ht="18" customHeight="1" x14ac:dyDescent="0.3">
      <c r="A5" s="36"/>
      <c r="B5" s="36"/>
      <c r="C5" s="36"/>
      <c r="D5" s="36"/>
      <c r="E5" s="36"/>
      <c r="F5" s="36"/>
    </row>
    <row r="6" spans="1:15" ht="21" x14ac:dyDescent="0.3">
      <c r="A6" s="75" t="s">
        <v>37</v>
      </c>
      <c r="B6" s="75"/>
      <c r="C6" s="75"/>
      <c r="D6" s="75"/>
      <c r="E6" s="75"/>
      <c r="F6" s="75"/>
    </row>
    <row r="7" spans="1:15" ht="21" x14ac:dyDescent="0.3">
      <c r="A7" s="76"/>
      <c r="B7" s="76"/>
      <c r="C7" s="76"/>
      <c r="D7" s="76"/>
      <c r="E7" s="76"/>
      <c r="F7" s="76"/>
    </row>
    <row r="8" spans="1:15" ht="21" x14ac:dyDescent="0.3">
      <c r="A8" s="77"/>
      <c r="B8" s="77"/>
      <c r="C8" s="77"/>
      <c r="D8" s="77"/>
      <c r="E8" s="77"/>
      <c r="F8" s="77"/>
    </row>
    <row r="9" spans="1:15" ht="21" x14ac:dyDescent="0.3">
      <c r="A9" s="38"/>
      <c r="B9" s="38"/>
      <c r="C9" s="38"/>
      <c r="D9" s="38"/>
      <c r="E9" s="38"/>
      <c r="F9" s="38"/>
    </row>
    <row r="10" spans="1:15" ht="42" x14ac:dyDescent="0.3">
      <c r="A10" s="39" t="s">
        <v>0</v>
      </c>
      <c r="B10" s="39" t="s">
        <v>15</v>
      </c>
      <c r="C10" s="39" t="s">
        <v>11</v>
      </c>
      <c r="D10" s="40" t="s">
        <v>1</v>
      </c>
      <c r="E10" s="39" t="s">
        <v>4</v>
      </c>
      <c r="F10" s="39" t="s">
        <v>14</v>
      </c>
      <c r="O10" s="7"/>
    </row>
    <row r="11" spans="1:15" s="6" customFormat="1" x14ac:dyDescent="0.3">
      <c r="A11" s="60" t="s">
        <v>38</v>
      </c>
      <c r="B11" s="60"/>
      <c r="C11" s="60"/>
      <c r="D11" s="60"/>
      <c r="E11" s="61"/>
      <c r="F11" s="61"/>
    </row>
    <row r="12" spans="1:15" s="6" customFormat="1" ht="120.75" x14ac:dyDescent="0.3">
      <c r="A12" s="62">
        <v>1.01</v>
      </c>
      <c r="B12" s="63" t="s">
        <v>42</v>
      </c>
      <c r="C12" s="64" t="s">
        <v>35</v>
      </c>
      <c r="D12" s="65">
        <v>4</v>
      </c>
      <c r="E12" s="62" t="s">
        <v>9</v>
      </c>
      <c r="F12" s="66"/>
      <c r="H12"/>
    </row>
    <row r="13" spans="1:15" s="6" customFormat="1" ht="120.75" x14ac:dyDescent="0.3">
      <c r="A13" s="62">
        <f t="shared" ref="A13:A22" si="0">A12+0.01</f>
        <v>1.02</v>
      </c>
      <c r="B13" s="63" t="s">
        <v>41</v>
      </c>
      <c r="C13" s="64" t="s">
        <v>35</v>
      </c>
      <c r="D13" s="65">
        <v>4</v>
      </c>
      <c r="E13" s="62" t="s">
        <v>9</v>
      </c>
      <c r="F13" s="66"/>
      <c r="H13"/>
    </row>
    <row r="14" spans="1:15" s="6" customFormat="1" ht="51.75" x14ac:dyDescent="0.3">
      <c r="A14" s="62">
        <f t="shared" si="0"/>
        <v>1.03</v>
      </c>
      <c r="B14" s="63" t="s">
        <v>40</v>
      </c>
      <c r="C14" s="67" t="s">
        <v>46</v>
      </c>
      <c r="D14" s="65">
        <v>1</v>
      </c>
      <c r="E14" s="62" t="s">
        <v>9</v>
      </c>
      <c r="F14" s="66" t="e" vm="2">
        <v>#VALUE!</v>
      </c>
      <c r="H14"/>
    </row>
    <row r="15" spans="1:15" s="6" customFormat="1" ht="120.75" x14ac:dyDescent="0.3">
      <c r="A15" s="62">
        <f t="shared" si="0"/>
        <v>1.04</v>
      </c>
      <c r="B15" s="63" t="s">
        <v>39</v>
      </c>
      <c r="C15" s="64" t="s">
        <v>35</v>
      </c>
      <c r="D15" s="65">
        <v>4</v>
      </c>
      <c r="E15" s="62" t="s">
        <v>9</v>
      </c>
      <c r="F15" s="66"/>
      <c r="H15"/>
    </row>
    <row r="16" spans="1:15" s="6" customFormat="1" ht="120.75" x14ac:dyDescent="0.3">
      <c r="A16" s="62">
        <f t="shared" si="0"/>
        <v>1.05</v>
      </c>
      <c r="B16" s="63" t="s">
        <v>43</v>
      </c>
      <c r="C16" s="64" t="s">
        <v>35</v>
      </c>
      <c r="D16" s="65">
        <v>5</v>
      </c>
      <c r="E16" s="62" t="s">
        <v>9</v>
      </c>
      <c r="F16" s="66"/>
      <c r="H16"/>
    </row>
    <row r="17" spans="1:16" s="6" customFormat="1" ht="120.75" x14ac:dyDescent="0.3">
      <c r="A17" s="62">
        <f t="shared" si="0"/>
        <v>1.06</v>
      </c>
      <c r="B17" s="63" t="s">
        <v>44</v>
      </c>
      <c r="C17" s="64" t="s">
        <v>35</v>
      </c>
      <c r="D17" s="65">
        <v>2</v>
      </c>
      <c r="E17" s="62" t="s">
        <v>9</v>
      </c>
      <c r="F17" s="66"/>
      <c r="H17"/>
    </row>
    <row r="18" spans="1:16" s="6" customFormat="1" ht="132" customHeight="1" x14ac:dyDescent="0.3">
      <c r="A18" s="62">
        <f t="shared" si="0"/>
        <v>1.07</v>
      </c>
      <c r="B18" s="63" t="s">
        <v>45</v>
      </c>
      <c r="C18" s="64" t="s">
        <v>35</v>
      </c>
      <c r="D18" s="65">
        <v>2</v>
      </c>
      <c r="E18" s="62" t="s">
        <v>9</v>
      </c>
      <c r="F18" s="66"/>
      <c r="H18"/>
    </row>
    <row r="19" spans="1:16" s="6" customFormat="1" ht="83.25" customHeight="1" x14ac:dyDescent="0.3">
      <c r="A19" s="62">
        <f t="shared" si="0"/>
        <v>1.08</v>
      </c>
      <c r="B19" s="63" t="s">
        <v>48</v>
      </c>
      <c r="C19" s="67" t="s">
        <v>47</v>
      </c>
      <c r="D19" s="65">
        <v>1</v>
      </c>
      <c r="E19" s="62" t="s">
        <v>9</v>
      </c>
      <c r="F19" s="66" t="e" vm="3">
        <v>#VALUE!</v>
      </c>
      <c r="H19"/>
    </row>
    <row r="20" spans="1:16" s="6" customFormat="1" ht="95.25" customHeight="1" x14ac:dyDescent="0.3">
      <c r="A20" s="62">
        <f t="shared" si="0"/>
        <v>1.0900000000000001</v>
      </c>
      <c r="B20" s="63" t="s">
        <v>50</v>
      </c>
      <c r="C20" s="64" t="s">
        <v>49</v>
      </c>
      <c r="D20" s="65">
        <v>2</v>
      </c>
      <c r="E20" s="62" t="s">
        <v>9</v>
      </c>
      <c r="F20" s="66" t="e" vm="4">
        <v>#VALUE!</v>
      </c>
      <c r="H20"/>
    </row>
    <row r="21" spans="1:16" s="6" customFormat="1" ht="84" customHeight="1" x14ac:dyDescent="0.3">
      <c r="A21" s="62">
        <f t="shared" si="0"/>
        <v>1.1000000000000001</v>
      </c>
      <c r="B21" s="63" t="s">
        <v>52</v>
      </c>
      <c r="C21" s="64" t="s">
        <v>51</v>
      </c>
      <c r="D21" s="65">
        <v>15</v>
      </c>
      <c r="E21" s="62"/>
      <c r="F21" s="66"/>
      <c r="H21"/>
    </row>
    <row r="22" spans="1:16" s="6" customFormat="1" x14ac:dyDescent="0.3">
      <c r="A22" s="62"/>
      <c r="B22" s="68"/>
      <c r="C22" s="64"/>
      <c r="D22" s="65"/>
      <c r="E22" s="62"/>
      <c r="F22" s="66"/>
      <c r="H22"/>
    </row>
    <row r="23" spans="1:16" s="6" customFormat="1" x14ac:dyDescent="0.3">
      <c r="A23" s="69"/>
      <c r="B23" s="68"/>
      <c r="C23" s="64"/>
      <c r="D23" s="69"/>
      <c r="E23" s="69"/>
      <c r="F23" s="70"/>
      <c r="G23"/>
    </row>
    <row r="24" spans="1:16" s="12" customFormat="1" ht="18" customHeight="1" x14ac:dyDescent="0.25">
      <c r="A24" s="78" t="s">
        <v>36</v>
      </c>
      <c r="B24" s="78"/>
      <c r="C24" s="78"/>
      <c r="D24" s="78"/>
      <c r="E24" s="78"/>
      <c r="F24" s="78"/>
      <c r="G24" s="11"/>
      <c r="H24" s="11"/>
      <c r="I24" s="11"/>
      <c r="J24" s="11"/>
      <c r="K24" s="11"/>
      <c r="L24" s="11"/>
      <c r="M24" s="11"/>
      <c r="N24" s="11"/>
      <c r="O24" s="11"/>
      <c r="P24" s="11"/>
    </row>
    <row r="25" spans="1:16" x14ac:dyDescent="0.3">
      <c r="A25" s="79" t="s">
        <v>10</v>
      </c>
      <c r="B25" s="79"/>
      <c r="C25" s="79"/>
      <c r="D25" s="79"/>
      <c r="E25" s="79"/>
      <c r="F25" s="79"/>
    </row>
    <row r="26" spans="1:16" x14ac:dyDescent="0.3">
      <c r="A26" s="80" t="s">
        <v>5</v>
      </c>
      <c r="B26" s="80"/>
      <c r="C26" s="80"/>
      <c r="D26" s="80"/>
      <c r="E26" s="80"/>
      <c r="F26" s="80"/>
    </row>
    <row r="27" spans="1:16" ht="18.75" x14ac:dyDescent="0.3">
      <c r="A27" s="28"/>
      <c r="B27" s="28"/>
      <c r="C27" s="30"/>
      <c r="D27" s="31"/>
      <c r="E27" s="28"/>
      <c r="F27" s="28"/>
    </row>
    <row r="28" spans="1:16" ht="18.75" x14ac:dyDescent="0.3">
      <c r="A28" s="28"/>
      <c r="B28" s="28"/>
      <c r="C28" s="30"/>
      <c r="D28" s="31"/>
      <c r="E28" s="28"/>
      <c r="F28" s="28"/>
    </row>
    <row r="29" spans="1:16" ht="18.75" x14ac:dyDescent="0.3">
      <c r="A29" s="28"/>
      <c r="B29" s="28"/>
      <c r="C29" s="30"/>
      <c r="D29" s="31"/>
      <c r="E29" s="28"/>
      <c r="F29" s="28"/>
    </row>
    <row r="30" spans="1:16" ht="18.75" x14ac:dyDescent="0.3">
      <c r="A30" s="71"/>
      <c r="B30" s="71"/>
      <c r="C30" s="71"/>
      <c r="D30" s="31"/>
      <c r="E30" s="28"/>
      <c r="F30" s="28"/>
    </row>
    <row r="31" spans="1:16" ht="18.75" x14ac:dyDescent="0.3">
      <c r="A31" s="28"/>
      <c r="B31" s="28"/>
      <c r="C31" s="30"/>
      <c r="D31" s="33"/>
      <c r="E31" s="28"/>
      <c r="F31" s="28"/>
    </row>
    <row r="32" spans="1:16" ht="18.75" x14ac:dyDescent="0.3">
      <c r="A32" s="28"/>
      <c r="B32" s="28"/>
      <c r="C32" s="30"/>
      <c r="D32" s="33"/>
      <c r="E32" s="28"/>
      <c r="F32" s="28"/>
    </row>
    <row r="33" spans="1:6" ht="18.75" x14ac:dyDescent="0.3">
      <c r="A33" s="28"/>
      <c r="B33" s="28"/>
      <c r="C33" s="30"/>
      <c r="D33" s="33"/>
      <c r="E33" s="83"/>
      <c r="F33" s="83"/>
    </row>
    <row r="34" spans="1:6" ht="18.75" x14ac:dyDescent="0.3">
      <c r="A34" s="28"/>
      <c r="B34" s="28"/>
      <c r="C34" s="30"/>
      <c r="D34" s="29"/>
      <c r="E34" s="83"/>
      <c r="F34" s="83"/>
    </row>
    <row r="35" spans="1:6" ht="18.75" x14ac:dyDescent="0.3">
      <c r="A35" s="28"/>
      <c r="B35" s="28"/>
      <c r="C35" s="30"/>
      <c r="D35" s="33"/>
      <c r="E35" s="83"/>
      <c r="F35" s="83"/>
    </row>
    <row r="36" spans="1:6" ht="18.75" x14ac:dyDescent="0.3">
      <c r="A36" s="28"/>
      <c r="B36" s="28"/>
      <c r="C36" s="30"/>
      <c r="D36" s="33"/>
      <c r="E36" s="83"/>
      <c r="F36" s="83"/>
    </row>
    <row r="37" spans="1:6" x14ac:dyDescent="0.3">
      <c r="D37" s="8"/>
    </row>
    <row r="38" spans="1:6" x14ac:dyDescent="0.3">
      <c r="A38" s="84"/>
      <c r="B38" s="84"/>
      <c r="C38" s="84"/>
      <c r="D38" s="8"/>
      <c r="E38" s="85"/>
      <c r="F38" s="85"/>
    </row>
    <row r="39" spans="1:6" x14ac:dyDescent="0.3">
      <c r="A39" s="17"/>
      <c r="B39" s="17"/>
      <c r="C39" s="17"/>
      <c r="D39" s="10"/>
      <c r="E39" s="17"/>
      <c r="F39" s="17"/>
    </row>
    <row r="40" spans="1:6" x14ac:dyDescent="0.3">
      <c r="A40" s="15"/>
      <c r="B40" s="15"/>
      <c r="D40" s="10"/>
      <c r="E40" s="15"/>
      <c r="F40" s="15"/>
    </row>
    <row r="41" spans="1:6" x14ac:dyDescent="0.3">
      <c r="A41" s="15"/>
      <c r="B41" s="15"/>
      <c r="C41" s="13"/>
      <c r="D41" s="10"/>
      <c r="E41" s="15"/>
      <c r="F41" s="15"/>
    </row>
    <row r="42" spans="1:6" x14ac:dyDescent="0.3">
      <c r="A42" s="81"/>
      <c r="B42" s="81"/>
      <c r="C42" s="81"/>
      <c r="D42" s="81"/>
      <c r="E42" s="81"/>
      <c r="F42" s="81"/>
    </row>
    <row r="43" spans="1:6" x14ac:dyDescent="0.3">
      <c r="A43" s="20"/>
      <c r="B43" s="20"/>
      <c r="C43" s="19"/>
      <c r="D43" s="22"/>
    </row>
    <row r="45" spans="1:6" x14ac:dyDescent="0.3">
      <c r="A45" s="82"/>
      <c r="B45" s="82"/>
      <c r="C45" s="82"/>
    </row>
    <row r="46" spans="1:6" x14ac:dyDescent="0.3">
      <c r="A46" s="24"/>
      <c r="B46" s="24"/>
    </row>
    <row r="47" spans="1:6" x14ac:dyDescent="0.3">
      <c r="A47" s="20"/>
      <c r="B47" s="20"/>
      <c r="C47" s="25"/>
      <c r="D47" s="8"/>
    </row>
    <row r="48" spans="1:6" x14ac:dyDescent="0.3">
      <c r="A48" s="20"/>
      <c r="B48" s="20"/>
      <c r="C48" s="26"/>
      <c r="D48" s="10"/>
      <c r="E48" s="17"/>
      <c r="F48" s="17"/>
    </row>
    <row r="49" spans="1:6" x14ac:dyDescent="0.3">
      <c r="A49" s="20"/>
      <c r="B49" s="20"/>
      <c r="C49" s="23"/>
      <c r="D49" s="10"/>
      <c r="E49" s="15"/>
      <c r="F49" s="15"/>
    </row>
    <row r="50" spans="1:6" x14ac:dyDescent="0.3">
      <c r="A50" s="20"/>
      <c r="B50" s="20"/>
      <c r="C50" s="25"/>
      <c r="D50" s="10"/>
      <c r="E50" s="15"/>
      <c r="F50" s="15"/>
    </row>
    <row r="51" spans="1:6" x14ac:dyDescent="0.3">
      <c r="A51" s="20"/>
      <c r="B51" s="20"/>
      <c r="C51" s="25"/>
      <c r="D51" s="10"/>
      <c r="E51" s="15"/>
      <c r="F51" s="15"/>
    </row>
    <row r="52" spans="1:6" x14ac:dyDescent="0.3">
      <c r="A52" s="27"/>
      <c r="B52" s="27"/>
      <c r="C52" s="25"/>
      <c r="D52" s="10"/>
      <c r="E52" s="15"/>
      <c r="F52" s="15"/>
    </row>
  </sheetData>
  <mergeCells count="18">
    <mergeCell ref="A42:F42"/>
    <mergeCell ref="A45:C45"/>
    <mergeCell ref="E33:F33"/>
    <mergeCell ref="E34:F34"/>
    <mergeCell ref="E35:F35"/>
    <mergeCell ref="E36:F36"/>
    <mergeCell ref="A38:C38"/>
    <mergeCell ref="E38:F38"/>
    <mergeCell ref="A30:C30"/>
    <mergeCell ref="A2:F2"/>
    <mergeCell ref="A3:F3"/>
    <mergeCell ref="A4:F4"/>
    <mergeCell ref="A6:F6"/>
    <mergeCell ref="A7:F7"/>
    <mergeCell ref="A8:F8"/>
    <mergeCell ref="A24:F24"/>
    <mergeCell ref="A25:F25"/>
    <mergeCell ref="A26:F26"/>
  </mergeCells>
  <pageMargins left="0.70866141732283472" right="0.70866141732283472" top="1.3779527559055118" bottom="1.3779527559055118" header="0.31496062992125984" footer="1.299212598425197"/>
  <pageSetup scale="59" fitToHeight="0" orientation="portrait" r:id="rId1"/>
  <headerFooter>
    <oddFooter>&amp;C&amp;P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CLUB DE ADUANAS</vt:lpstr>
      <vt:lpstr>JIMANI</vt:lpstr>
      <vt:lpstr>'CLUB DE ADUANAS'!Área_de_impresión</vt:lpstr>
      <vt:lpstr>JIMANI!Área_de_impresión</vt:lpstr>
      <vt:lpstr>'CLUB DE ADUANAS'!Títulos_a_imprimir</vt:lpstr>
      <vt:lpstr>JIMANI!Títulos_a_imprimir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EDM</dc:creator>
  <cp:lastModifiedBy>Gabriel Rijo Reyes</cp:lastModifiedBy>
  <cp:lastPrinted>2026-08-17T16:44:44Z</cp:lastPrinted>
  <dcterms:created xsi:type="dcterms:W3CDTF">2017-09-20T13:11:19Z</dcterms:created>
  <dcterms:modified xsi:type="dcterms:W3CDTF">2026-10-01T15:17:34Z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2025-07-07T16:26:03Z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d38c404a-ebe2-442b-9d4c-3d1f3ee5bc55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