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mezc\Desktop\NUEVAS AMPL REDES\"/>
    </mc:Choice>
  </mc:AlternateContent>
  <xr:revisionPtr revIDLastSave="0" documentId="13_ncr:1_{F469329A-3BF7-4BBB-8976-91395CA42BBC}" xr6:coauthVersionLast="47" xr6:coauthVersionMax="47" xr10:uidLastSave="{00000000-0000-0000-0000-000000000000}"/>
  <bookViews>
    <workbookView xWindow="-120" yWindow="-120" windowWidth="25440" windowHeight="15390" xr2:uid="{2E113C05-9151-4B26-AAB7-215F051B4AB8}"/>
  </bookViews>
  <sheets>
    <sheet name="Ficha T Av. Antonio GuZ." sheetId="1" r:id="rId1"/>
  </sheets>
  <definedNames>
    <definedName name="_xlnm.Print_Titles" localSheetId="0">'Ficha T Av. Antonio GuZ.'!$1:$12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8" i="1" l="1"/>
  <c r="F117" i="1"/>
  <c r="G116" i="1" s="1"/>
  <c r="C114" i="1"/>
  <c r="F114" i="1" s="1"/>
  <c r="G113" i="1" s="1"/>
  <c r="F111" i="1"/>
  <c r="G110" i="1" s="1"/>
  <c r="C111" i="1"/>
  <c r="C108" i="1"/>
  <c r="F108" i="1" s="1"/>
  <c r="F107" i="1"/>
  <c r="C107" i="1"/>
  <c r="F106" i="1"/>
  <c r="C106" i="1"/>
  <c r="F103" i="1"/>
  <c r="F102" i="1"/>
  <c r="F101" i="1"/>
  <c r="F100" i="1"/>
  <c r="F99" i="1"/>
  <c r="F98" i="1"/>
  <c r="F97" i="1"/>
  <c r="F96" i="1"/>
  <c r="G95" i="1" s="1"/>
  <c r="F92" i="1"/>
  <c r="F91" i="1"/>
  <c r="F90" i="1"/>
  <c r="F89" i="1"/>
  <c r="F88" i="1"/>
  <c r="G87" i="1"/>
  <c r="F84" i="1"/>
  <c r="F83" i="1"/>
  <c r="F82" i="1"/>
  <c r="F81" i="1"/>
  <c r="F80" i="1"/>
  <c r="G78" i="1" s="1"/>
  <c r="F79" i="1"/>
  <c r="F76" i="1"/>
  <c r="F75" i="1"/>
  <c r="F74" i="1"/>
  <c r="F73" i="1"/>
  <c r="F72" i="1"/>
  <c r="G70" i="1" s="1"/>
  <c r="F71" i="1"/>
  <c r="F68" i="1"/>
  <c r="F67" i="1"/>
  <c r="F66" i="1"/>
  <c r="F65" i="1"/>
  <c r="F64" i="1"/>
  <c r="G62" i="1" s="1"/>
  <c r="F63" i="1"/>
  <c r="F60" i="1"/>
  <c r="F59" i="1"/>
  <c r="F58" i="1"/>
  <c r="G54" i="1" s="1"/>
  <c r="F57" i="1"/>
  <c r="F56" i="1"/>
  <c r="F55" i="1"/>
  <c r="F52" i="1"/>
  <c r="G46" i="1" s="1"/>
  <c r="F51" i="1"/>
  <c r="F50" i="1"/>
  <c r="F49" i="1"/>
  <c r="F48" i="1"/>
  <c r="F47" i="1"/>
  <c r="F44" i="1"/>
  <c r="F43" i="1"/>
  <c r="F42" i="1"/>
  <c r="F41" i="1"/>
  <c r="F40" i="1"/>
  <c r="F39" i="1"/>
  <c r="G38" i="1" s="1"/>
  <c r="F35" i="1"/>
  <c r="G34" i="1" s="1"/>
  <c r="C35" i="1"/>
  <c r="C32" i="1"/>
  <c r="F32" i="1" s="1"/>
  <c r="G31" i="1" s="1"/>
  <c r="C29" i="1"/>
  <c r="F29" i="1" s="1"/>
  <c r="G28" i="1" s="1"/>
  <c r="C26" i="1"/>
  <c r="F26" i="1" s="1"/>
  <c r="C25" i="1"/>
  <c r="F25" i="1" s="1"/>
  <c r="C24" i="1"/>
  <c r="F24" i="1" s="1"/>
  <c r="C23" i="1"/>
  <c r="F23" i="1" s="1"/>
  <c r="F22" i="1"/>
  <c r="C22" i="1"/>
  <c r="C19" i="1"/>
  <c r="F19" i="1" s="1"/>
  <c r="F18" i="1"/>
  <c r="C18" i="1"/>
  <c r="F17" i="1"/>
  <c r="G16" i="1" s="1"/>
  <c r="C17" i="1"/>
  <c r="F14" i="1"/>
  <c r="G13" i="1"/>
  <c r="G105" i="1" l="1"/>
  <c r="G21" i="1"/>
  <c r="G120" i="1"/>
  <c r="F130" i="1" l="1"/>
  <c r="F128" i="1"/>
  <c r="F129" i="1" s="1"/>
  <c r="F127" i="1"/>
  <c r="F126" i="1"/>
  <c r="F125" i="1"/>
  <c r="F124" i="1"/>
  <c r="F123" i="1"/>
  <c r="G122" i="1" l="1"/>
</calcChain>
</file>

<file path=xl/sharedStrings.xml><?xml version="1.0" encoding="utf-8"?>
<sst xmlns="http://schemas.openxmlformats.org/spreadsheetml/2006/main" count="237" uniqueCount="159">
  <si>
    <t>Ficha Tecnica</t>
  </si>
  <si>
    <r>
      <t xml:space="preserve">Proyecto: </t>
    </r>
    <r>
      <rPr>
        <i/>
        <sz val="11"/>
        <rFont val="Arial"/>
        <family val="2"/>
      </rPr>
      <t>Línea de Distribución de Agua Potable</t>
    </r>
  </si>
  <si>
    <r>
      <rPr>
        <b/>
        <i/>
        <sz val="11"/>
        <rFont val="Arial"/>
        <family val="2"/>
      </rPr>
      <t>Tipo de Proyecto:</t>
    </r>
    <r>
      <rPr>
        <i/>
        <sz val="11"/>
        <rFont val="Arial"/>
        <family val="2"/>
      </rPr>
      <t xml:space="preserve">  Mejoramiento en el Sistema de Distribución de Agua Potable</t>
    </r>
  </si>
  <si>
    <r>
      <rPr>
        <b/>
        <i/>
        <sz val="11"/>
        <rFont val="Arial"/>
        <family val="2"/>
      </rPr>
      <t>Ubicación:</t>
    </r>
    <r>
      <rPr>
        <i/>
        <sz val="11"/>
        <rFont val="Arial"/>
        <family val="2"/>
      </rPr>
      <t xml:space="preserve"> Calle Sánchez - Avenida Antonio Guzman Fernández, Municipio de Moca, Provincia Espaillat.</t>
    </r>
  </si>
  <si>
    <t>No.</t>
  </si>
  <si>
    <t>Partidas</t>
  </si>
  <si>
    <t>Cantidad</t>
  </si>
  <si>
    <t>Unidad</t>
  </si>
  <si>
    <t>Precio Ud.</t>
  </si>
  <si>
    <t>Sub-total</t>
  </si>
  <si>
    <t>Total RD$</t>
  </si>
  <si>
    <t>Preliminares:</t>
  </si>
  <si>
    <t>Replanteo y levantamiento topografico</t>
  </si>
  <si>
    <t>ML</t>
  </si>
  <si>
    <t>Corte, Extracción y Bote de Carpeta Asfáltica (L=1,500 ml)</t>
  </si>
  <si>
    <t>Corte de asfalto e=3" (2 lados)</t>
  </si>
  <si>
    <t>Remoción de carpeta asfáltica</t>
  </si>
  <si>
    <t>M2</t>
  </si>
  <si>
    <t>Bote material asfaltico c/camión (incluye esparcimiento en lugar de botadero)</t>
  </si>
  <si>
    <t>M3e</t>
  </si>
  <si>
    <t>Movimiento de Tierra</t>
  </si>
  <si>
    <t>Excavación de material compacto c/equipo</t>
  </si>
  <si>
    <t>M3N</t>
  </si>
  <si>
    <t>Suministro y Colocación de colchón de arena (E=10cm)</t>
  </si>
  <si>
    <t>M3S</t>
  </si>
  <si>
    <t>Suministro y Colocación de material de base (sujeto aprobación por la supervisión)</t>
  </si>
  <si>
    <t>M3E</t>
  </si>
  <si>
    <t>Relleno compactado de material c/compactador mecánico en capas de 0.20m</t>
  </si>
  <si>
    <t>M3C</t>
  </si>
  <si>
    <t>Bote de material sobrante (incluye esparcimiento en botadero)</t>
  </si>
  <si>
    <t>Suministro de Tubería</t>
  </si>
  <si>
    <t>De Ø 8" PVC (SDR-26) c/J. G. +3% perdida por campana</t>
  </si>
  <si>
    <t>Colocación de Tubería</t>
  </si>
  <si>
    <t>De Ø 8" PVC (SDR-26) c/J. G.</t>
  </si>
  <si>
    <t>Prueba Hidrostática</t>
  </si>
  <si>
    <t>Suministro y colocación de piezas especiales de:
acero SCH-40 (c/protección anticorrosiva)</t>
  </si>
  <si>
    <t>Entrada Barrio Los Caceres (empalme)</t>
  </si>
  <si>
    <t>7.1.1</t>
  </si>
  <si>
    <t>Tee de Ø8" @ Ø6"</t>
  </si>
  <si>
    <t>UD</t>
  </si>
  <si>
    <t>7.1.2</t>
  </si>
  <si>
    <t>Válvula de Ø6"</t>
  </si>
  <si>
    <t>7.1.3</t>
  </si>
  <si>
    <t xml:space="preserve">Juntas Dresser de Ø6 " </t>
  </si>
  <si>
    <t>7.1.4</t>
  </si>
  <si>
    <t>Juntas Dresser Ø 8"</t>
  </si>
  <si>
    <t>7.1.5</t>
  </si>
  <si>
    <t>Caja telescópica</t>
  </si>
  <si>
    <t>7.1.6</t>
  </si>
  <si>
    <t>Tubo PVC Ø6" SDR-26 de (6''x19')</t>
  </si>
  <si>
    <t>Entrada Villa Carolina IV (empalme)</t>
  </si>
  <si>
    <t>7.2.1</t>
  </si>
  <si>
    <t>Tee de Ø8" @ Ø3"</t>
  </si>
  <si>
    <t>7.2.2</t>
  </si>
  <si>
    <t>Válvula de Ø3"</t>
  </si>
  <si>
    <t>7.2.3</t>
  </si>
  <si>
    <t xml:space="preserve">Juntas Dresser de Ø3" </t>
  </si>
  <si>
    <t>7.2.4</t>
  </si>
  <si>
    <t>7.2.5</t>
  </si>
  <si>
    <t>7.2.6</t>
  </si>
  <si>
    <t>Tubo PVC Ø3" SDR-26 de (3''x19')</t>
  </si>
  <si>
    <t>Entrada Villa Carolina I (empalme)</t>
  </si>
  <si>
    <t>7.3.1</t>
  </si>
  <si>
    <t>7.3.2</t>
  </si>
  <si>
    <t>7.3.3</t>
  </si>
  <si>
    <t xml:space="preserve">Juntas Dresser de Ø8" </t>
  </si>
  <si>
    <t>7.3.4</t>
  </si>
  <si>
    <t>Juntas Dresser Ø 3"</t>
  </si>
  <si>
    <t>7.3.5</t>
  </si>
  <si>
    <t>7.3.6</t>
  </si>
  <si>
    <t>Entrada Villa Carolina II (empalme)</t>
  </si>
  <si>
    <t>7.4.1</t>
  </si>
  <si>
    <t>Tee de Ø8" @ Ø2"</t>
  </si>
  <si>
    <t>7.4.2</t>
  </si>
  <si>
    <t>Válvula de Ø2"</t>
  </si>
  <si>
    <t>7.4.3</t>
  </si>
  <si>
    <t xml:space="preserve">Juntas Dresser de Ø2" </t>
  </si>
  <si>
    <t>7.4.4</t>
  </si>
  <si>
    <t>7.4.5</t>
  </si>
  <si>
    <t>7.4.6</t>
  </si>
  <si>
    <t>Tubo PVC Ø2" SDR-26 de (2''x19')</t>
  </si>
  <si>
    <t>Entrada Villa Caroly (empalme)</t>
  </si>
  <si>
    <t>7.5.1</t>
  </si>
  <si>
    <t>Tee de Ø8" @ Ø4"</t>
  </si>
  <si>
    <t>7.5.2</t>
  </si>
  <si>
    <t>Válvula de Ø4"</t>
  </si>
  <si>
    <t>7.5.3</t>
  </si>
  <si>
    <t xml:space="preserve">Juntas Dresser de Ø8 " </t>
  </si>
  <si>
    <t>7.5.4</t>
  </si>
  <si>
    <t>Juntas Dresser Ø 4"</t>
  </si>
  <si>
    <t>7.5.5</t>
  </si>
  <si>
    <t>7.5.6</t>
  </si>
  <si>
    <t>Tubo PVC Ø4" SDR-26 de (4''x19')</t>
  </si>
  <si>
    <t>Entrada Barrio Eurípides (empalme)</t>
  </si>
  <si>
    <t>7.6.1</t>
  </si>
  <si>
    <t>7.6.2</t>
  </si>
  <si>
    <t>7.6.3</t>
  </si>
  <si>
    <t>7.6.4</t>
  </si>
  <si>
    <t>7.6.5</t>
  </si>
  <si>
    <t>7.6.6</t>
  </si>
  <si>
    <t>Calle Sánchez (frente Agricultura) - hacia Av. Antonio Guzman (empalme)</t>
  </si>
  <si>
    <t>7.7.1</t>
  </si>
  <si>
    <t>Empalme o conexión, niple de Ø8" con brida de Ø8" soldada a la línea de hierro dúctil de Ø40"</t>
  </si>
  <si>
    <t>PA</t>
  </si>
  <si>
    <t>7.7.2</t>
  </si>
  <si>
    <t>Tubo de Ø8" SCH-40 HN</t>
  </si>
  <si>
    <t>7.7.3</t>
  </si>
  <si>
    <t>Registro en Block de 8" (3.5x3.5x4.00)mts</t>
  </si>
  <si>
    <t>7.7.4</t>
  </si>
  <si>
    <t>Válvula de aire confinada de Ø2" H.F. de 250 PSI, platillada, completa (incluye cuerpo de válvula, niple, tornillos, tuercas y juntas de goma)</t>
  </si>
  <si>
    <t>7.7.5</t>
  </si>
  <si>
    <t>Valvula de 8" de vastago ascendente, platillada, completa</t>
  </si>
  <si>
    <t>Cruces</t>
  </si>
  <si>
    <t>Cruce de puente en tubería de Ø8" acero SCH-40 L=10.00 m (1UD)</t>
  </si>
  <si>
    <t>8.1.1</t>
  </si>
  <si>
    <t>Replanteo</t>
  </si>
  <si>
    <t>8.1.2</t>
  </si>
  <si>
    <t>Suministro de Tubería de Ø8" acero SCH-40 (incluye brazos)</t>
  </si>
  <si>
    <t>M</t>
  </si>
  <si>
    <t>8.1.3</t>
  </si>
  <si>
    <t>Suministro de codo Ø8" x 45° acero SCH-40 c/protección anticorrosiva</t>
  </si>
  <si>
    <t>8.1.4</t>
  </si>
  <si>
    <t>Suministro de junta mecánica tipo Dresser de Ø8"  150 PSI</t>
  </si>
  <si>
    <t>8.1.5</t>
  </si>
  <si>
    <t>Anclaje de H.A. F'c = 210 kg/cm2 p/piezas</t>
  </si>
  <si>
    <t>M3</t>
  </si>
  <si>
    <t>8.1.6</t>
  </si>
  <si>
    <t>Pintura anticorrosiva para tubería (suministro y aplicación)</t>
  </si>
  <si>
    <t>8.1.7</t>
  </si>
  <si>
    <t>Pintura azul mantenimiento (suministro y aplicación)</t>
  </si>
  <si>
    <t>8.1.8</t>
  </si>
  <si>
    <t>Mano de obra de colocación (incluye equipos, personal y materiales)</t>
  </si>
  <si>
    <t>Reposición de carpeta asfáltica</t>
  </si>
  <si>
    <t>Imprimación sencilla</t>
  </si>
  <si>
    <t>Suministro y Colocación de asfalto e=3'' (incluye riego de adherencia)</t>
  </si>
  <si>
    <t>Transporte de asfalto, distancia= 32km aprox.</t>
  </si>
  <si>
    <t>M3E/KM</t>
  </si>
  <si>
    <t>Señalización, control y manejos de transito</t>
  </si>
  <si>
    <t>Señalización, control y manejos de transito (incluye letreros con base, conos refractorios, cinta de peligro, malla de seguridad naranja, tanques de 55 Gls pintados amarillo trafico con cinta lumínica, pasarelas de madera y hombres con banderolas, chalecos y cascos de seguridad)</t>
  </si>
  <si>
    <t>Limpieza continua y final</t>
  </si>
  <si>
    <t>Limpieza continua y final (incluye obreros, camión y herramientas menores)</t>
  </si>
  <si>
    <t>Varios</t>
  </si>
  <si>
    <t>Valla anunciando obra 16'x10' impresión full color conteniendo logo de CORAAMOCA, nombre del proyecto y contratista. Estructura en tubos galvanizados 1 1/2''x1 1/2'' y soporte en tubo cuadrado 4''x4''</t>
  </si>
  <si>
    <t>Campamento (incluye alquiler de casa o solar y caseta de materiales)</t>
  </si>
  <si>
    <t>meses</t>
  </si>
  <si>
    <t>Sub-Total Gastos Generales</t>
  </si>
  <si>
    <t>Gastos Indirectos de Obra</t>
  </si>
  <si>
    <t>Fondo de pensiones y jubilaciones</t>
  </si>
  <si>
    <t>%</t>
  </si>
  <si>
    <t>Codia</t>
  </si>
  <si>
    <t xml:space="preserve">Gastos Administrativos </t>
  </si>
  <si>
    <t>Seguros y Fianzas</t>
  </si>
  <si>
    <t>Transporte</t>
  </si>
  <si>
    <t>Dirección Técnica y Responsabilidad</t>
  </si>
  <si>
    <t>Itbis 18% dirección técnica</t>
  </si>
  <si>
    <t xml:space="preserve">Imprevistos </t>
  </si>
  <si>
    <t>Total  General RD$</t>
  </si>
  <si>
    <t>NOTA: El gasto de imprevistos solo puede ser utilizado con previa autorización de esta Corporación (CORAAMOCA)</t>
  </si>
  <si>
    <r>
      <t xml:space="preserve">Fecha Elaboración: </t>
    </r>
    <r>
      <rPr>
        <i/>
        <sz val="11"/>
        <rFont val="Arial"/>
        <family val="2"/>
      </rPr>
      <t>Octubre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</si>
</sst>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-* #,##0.00_-;\-* #,##0.00_-;_-* &quot;-&quot;??_-;_-@_-"/>
    <numFmt numFmtId="165" formatCode="_(* #,##0.0_);_(* \(#,##0.0\);_(* &quot;-&quot;?_);_(@_)"/>
    <numFmt numFmtId="166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Arial"/>
      <family val="2"/>
    </font>
    <font>
      <sz val="14"/>
      <name val="Arial"/>
      <family val="2"/>
    </font>
    <font>
      <b/>
      <sz val="11"/>
      <color theme="1"/>
      <name val="Arial"/>
      <family val="2"/>
    </font>
    <font>
      <b/>
      <i/>
      <sz val="14"/>
      <name val="Arial"/>
      <family val="2"/>
    </font>
    <font>
      <i/>
      <sz val="10"/>
      <name val="Arial"/>
      <family val="2"/>
    </font>
    <font>
      <b/>
      <i/>
      <sz val="11"/>
      <name val="Arial"/>
      <family val="2"/>
    </font>
    <font>
      <i/>
      <sz val="11"/>
      <name val="Arial"/>
      <family val="2"/>
    </font>
    <font>
      <sz val="10"/>
      <name val="MS Sans Serif"/>
      <family val="2"/>
    </font>
    <font>
      <i/>
      <u/>
      <sz val="10"/>
      <name val="Arial"/>
      <family val="2"/>
    </font>
    <font>
      <i/>
      <sz val="11"/>
      <color rgb="FFFF0000"/>
      <name val="Arial"/>
      <family val="2"/>
    </font>
    <font>
      <i/>
      <sz val="11"/>
      <color theme="1"/>
      <name val="Arial"/>
      <family val="2"/>
    </font>
    <font>
      <i/>
      <sz val="12"/>
      <color theme="1"/>
      <name val="Times New Roman"/>
      <family val="1"/>
    </font>
    <font>
      <i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rgb="FFFF000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0" fillId="0" borderId="0"/>
    <xf numFmtId="0" fontId="2" fillId="0" borderId="0"/>
  </cellStyleXfs>
  <cellXfs count="115">
    <xf numFmtId="0" fontId="0" fillId="0" borderId="0" xfId="0"/>
    <xf numFmtId="0" fontId="2" fillId="0" borderId="1" xfId="2" applyBorder="1"/>
    <xf numFmtId="0" fontId="2" fillId="0" borderId="0" xfId="2"/>
    <xf numFmtId="0" fontId="4" fillId="0" borderId="4" xfId="2" applyFont="1" applyBorder="1" applyAlignment="1">
      <alignment wrapText="1"/>
    </xf>
    <xf numFmtId="0" fontId="5" fillId="0" borderId="0" xfId="2" applyFont="1" applyAlignment="1">
      <alignment horizontal="center" wrapText="1"/>
    </xf>
    <xf numFmtId="0" fontId="5" fillId="0" borderId="5" xfId="2" applyFont="1" applyBorder="1" applyAlignment="1">
      <alignment horizontal="center" wrapText="1"/>
    </xf>
    <xf numFmtId="0" fontId="7" fillId="0" borderId="0" xfId="2" applyFont="1" applyAlignment="1">
      <alignment vertical="center"/>
    </xf>
    <xf numFmtId="0" fontId="9" fillId="0" borderId="13" xfId="2" applyFont="1" applyBorder="1" applyAlignment="1">
      <alignment horizontal="left" vertical="center"/>
    </xf>
    <xf numFmtId="0" fontId="9" fillId="0" borderId="14" xfId="2" applyFont="1" applyBorder="1" applyAlignment="1">
      <alignment horizontal="left" vertical="center"/>
    </xf>
    <xf numFmtId="0" fontId="8" fillId="0" borderId="14" xfId="2" applyFont="1" applyBorder="1" applyAlignment="1">
      <alignment horizontal="right" vertical="center"/>
    </xf>
    <xf numFmtId="0" fontId="9" fillId="0" borderId="14" xfId="2" applyFont="1" applyBorder="1" applyAlignment="1">
      <alignment horizontal="right" vertical="center"/>
    </xf>
    <xf numFmtId="2" fontId="9" fillId="0" borderId="15" xfId="2" applyNumberFormat="1" applyFont="1" applyBorder="1" applyAlignment="1">
      <alignment horizontal="left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1" fontId="8" fillId="0" borderId="11" xfId="0" applyNumberFormat="1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4" fontId="9" fillId="0" borderId="11" xfId="0" applyNumberFormat="1" applyFont="1" applyBorder="1" applyAlignment="1">
      <alignment horizontal="right" vertical="center"/>
    </xf>
    <xf numFmtId="0" fontId="9" fillId="0" borderId="11" xfId="0" applyFont="1" applyBorder="1" applyAlignment="1">
      <alignment horizontal="center" vertical="center"/>
    </xf>
    <xf numFmtId="164" fontId="9" fillId="0" borderId="11" xfId="3" applyFont="1" applyFill="1" applyBorder="1" applyAlignment="1">
      <alignment horizontal="center" vertical="center"/>
    </xf>
    <xf numFmtId="164" fontId="8" fillId="0" borderId="11" xfId="3" applyFont="1" applyBorder="1" applyAlignment="1">
      <alignment horizontal="center" vertical="center"/>
    </xf>
    <xf numFmtId="0" fontId="7" fillId="0" borderId="0" xfId="4" applyFont="1" applyAlignment="1">
      <alignment vertical="center"/>
    </xf>
    <xf numFmtId="0" fontId="11" fillId="0" borderId="0" xfId="2" applyFont="1" applyAlignment="1">
      <alignment vertical="center"/>
    </xf>
    <xf numFmtId="165" fontId="9" fillId="0" borderId="11" xfId="1" applyNumberFormat="1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43" fontId="9" fillId="0" borderId="11" xfId="0" applyNumberFormat="1" applyFont="1" applyBorder="1" applyAlignment="1">
      <alignment horizontal="center" vertical="center"/>
    </xf>
    <xf numFmtId="43" fontId="9" fillId="0" borderId="11" xfId="1" applyFont="1" applyBorder="1" applyAlignment="1">
      <alignment vertical="center"/>
    </xf>
    <xf numFmtId="164" fontId="12" fillId="0" borderId="11" xfId="3" applyFont="1" applyFill="1" applyBorder="1" applyAlignment="1">
      <alignment horizontal="center" vertical="center"/>
    </xf>
    <xf numFmtId="0" fontId="8" fillId="0" borderId="11" xfId="0" applyFont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13" fillId="2" borderId="11" xfId="0" applyFont="1" applyFill="1" applyBorder="1" applyAlignment="1">
      <alignment vertical="center" wrapText="1"/>
    </xf>
    <xf numFmtId="4" fontId="9" fillId="0" borderId="11" xfId="0" applyNumberFormat="1" applyFont="1" applyBorder="1" applyAlignment="1">
      <alignment horizontal="center" vertical="center"/>
    </xf>
    <xf numFmtId="0" fontId="13" fillId="0" borderId="11" xfId="0" applyFont="1" applyBorder="1" applyAlignment="1">
      <alignment vertical="center" wrapText="1"/>
    </xf>
    <xf numFmtId="4" fontId="12" fillId="0" borderId="11" xfId="0" applyNumberFormat="1" applyFont="1" applyBorder="1" applyAlignment="1">
      <alignment horizontal="right" vertical="center"/>
    </xf>
    <xf numFmtId="164" fontId="9" fillId="0" borderId="11" xfId="3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4" fontId="7" fillId="0" borderId="0" xfId="2" applyNumberFormat="1" applyFont="1" applyAlignment="1">
      <alignment vertical="center"/>
    </xf>
    <xf numFmtId="0" fontId="15" fillId="0" borderId="0" xfId="0" applyFont="1" applyAlignment="1">
      <alignment vertical="center"/>
    </xf>
    <xf numFmtId="2" fontId="13" fillId="0" borderId="11" xfId="0" applyNumberFormat="1" applyFont="1" applyBorder="1" applyAlignment="1">
      <alignment vertical="center"/>
    </xf>
    <xf numFmtId="0" fontId="7" fillId="0" borderId="11" xfId="2" applyFont="1" applyBorder="1" applyAlignment="1">
      <alignment vertical="center"/>
    </xf>
    <xf numFmtId="166" fontId="8" fillId="0" borderId="11" xfId="0" applyNumberFormat="1" applyFont="1" applyBorder="1" applyAlignment="1">
      <alignment vertical="center"/>
    </xf>
    <xf numFmtId="2" fontId="13" fillId="0" borderId="11" xfId="0" applyNumberFormat="1" applyFont="1" applyBorder="1" applyAlignment="1">
      <alignment horizontal="right" vertical="center"/>
    </xf>
    <xf numFmtId="4" fontId="9" fillId="0" borderId="19" xfId="0" applyNumberFormat="1" applyFont="1" applyBorder="1" applyAlignment="1">
      <alignment horizontal="right" vertical="center"/>
    </xf>
    <xf numFmtId="4" fontId="12" fillId="0" borderId="11" xfId="0" applyNumberFormat="1" applyFont="1" applyBorder="1" applyAlignment="1">
      <alignment vertical="center"/>
    </xf>
    <xf numFmtId="2" fontId="9" fillId="0" borderId="11" xfId="0" applyNumberFormat="1" applyFont="1" applyBorder="1" applyAlignment="1">
      <alignment horizontal="right" vertical="center"/>
    </xf>
    <xf numFmtId="164" fontId="8" fillId="0" borderId="11" xfId="3" applyFont="1" applyFill="1" applyBorder="1" applyAlignment="1">
      <alignment horizontal="center" vertical="center"/>
    </xf>
    <xf numFmtId="4" fontId="9" fillId="0" borderId="20" xfId="0" applyNumberFormat="1" applyFont="1" applyBorder="1" applyAlignment="1">
      <alignment horizontal="right" vertical="center"/>
    </xf>
    <xf numFmtId="166" fontId="13" fillId="0" borderId="11" xfId="0" applyNumberFormat="1" applyFont="1" applyBorder="1" applyAlignment="1">
      <alignment vertical="center"/>
    </xf>
    <xf numFmtId="4" fontId="7" fillId="0" borderId="11" xfId="0" applyNumberFormat="1" applyFont="1" applyBorder="1" applyAlignment="1">
      <alignment horizontal="center" vertical="center"/>
    </xf>
    <xf numFmtId="0" fontId="13" fillId="0" borderId="11" xfId="0" applyFont="1" applyBorder="1" applyAlignment="1">
      <alignment vertical="top" wrapText="1"/>
    </xf>
    <xf numFmtId="4" fontId="9" fillId="0" borderId="11" xfId="0" applyNumberFormat="1" applyFont="1" applyBorder="1"/>
    <xf numFmtId="164" fontId="9" fillId="0" borderId="11" xfId="3" applyFont="1" applyBorder="1" applyAlignment="1">
      <alignment horizontal="center"/>
    </xf>
    <xf numFmtId="0" fontId="9" fillId="0" borderId="11" xfId="0" applyFont="1" applyBorder="1"/>
    <xf numFmtId="4" fontId="2" fillId="0" borderId="0" xfId="2" applyNumberFormat="1"/>
    <xf numFmtId="0" fontId="16" fillId="0" borderId="0" xfId="0" applyFont="1" applyAlignment="1">
      <alignment horizontal="center" wrapText="1"/>
    </xf>
    <xf numFmtId="0" fontId="13" fillId="0" borderId="11" xfId="0" applyFont="1" applyBorder="1" applyAlignment="1">
      <alignment vertical="center"/>
    </xf>
    <xf numFmtId="43" fontId="8" fillId="0" borderId="11" xfId="1" applyFont="1" applyBorder="1"/>
    <xf numFmtId="164" fontId="2" fillId="0" borderId="0" xfId="5" applyNumberFormat="1"/>
    <xf numFmtId="0" fontId="9" fillId="0" borderId="11" xfId="2" applyFont="1" applyBorder="1"/>
    <xf numFmtId="0" fontId="8" fillId="0" borderId="11" xfId="0" applyFont="1" applyBorder="1"/>
    <xf numFmtId="4" fontId="9" fillId="0" borderId="11" xfId="0" applyNumberFormat="1" applyFont="1" applyBorder="1" applyAlignment="1">
      <alignment horizontal="right"/>
    </xf>
    <xf numFmtId="164" fontId="9" fillId="0" borderId="11" xfId="3" applyFont="1" applyFill="1" applyBorder="1" applyAlignment="1">
      <alignment horizontal="center"/>
    </xf>
    <xf numFmtId="0" fontId="9" fillId="0" borderId="11" xfId="0" applyFont="1" applyBorder="1" applyAlignment="1">
      <alignment horizontal="center"/>
    </xf>
    <xf numFmtId="164" fontId="8" fillId="0" borderId="11" xfId="3" applyFont="1" applyBorder="1" applyAlignment="1">
      <alignment horizontal="center"/>
    </xf>
    <xf numFmtId="4" fontId="9" fillId="0" borderId="11" xfId="2" applyNumberFormat="1" applyFont="1" applyBorder="1"/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43" fontId="2" fillId="0" borderId="0" xfId="2" applyNumberFormat="1"/>
    <xf numFmtId="0" fontId="9" fillId="0" borderId="0" xfId="2" applyFont="1"/>
    <xf numFmtId="43" fontId="8" fillId="0" borderId="24" xfId="1" applyFont="1" applyBorder="1"/>
    <xf numFmtId="0" fontId="17" fillId="0" borderId="0" xfId="2" applyFont="1"/>
    <xf numFmtId="4" fontId="8" fillId="0" borderId="0" xfId="0" applyNumberFormat="1" applyFont="1" applyAlignment="1">
      <alignment horizontal="left" vertical="center"/>
    </xf>
    <xf numFmtId="43" fontId="8" fillId="0" borderId="0" xfId="1" applyFont="1" applyBorder="1"/>
    <xf numFmtId="43" fontId="17" fillId="0" borderId="0" xfId="2" applyNumberFormat="1" applyFont="1"/>
    <xf numFmtId="0" fontId="18" fillId="0" borderId="0" xfId="2" applyFont="1"/>
    <xf numFmtId="0" fontId="18" fillId="0" borderId="0" xfId="2" applyFont="1" applyAlignment="1">
      <alignment horizontal="center" vertical="center"/>
    </xf>
    <xf numFmtId="0" fontId="18" fillId="0" borderId="0" xfId="0" applyFont="1" applyAlignment="1">
      <alignment vertical="center"/>
    </xf>
    <xf numFmtId="43" fontId="18" fillId="0" borderId="0" xfId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3" fontId="18" fillId="0" borderId="0" xfId="1" applyFont="1" applyFill="1" applyAlignment="1">
      <alignment horizontal="center" vertical="center"/>
    </xf>
    <xf numFmtId="0" fontId="2" fillId="0" borderId="0" xfId="2" applyAlignment="1">
      <alignment horizontal="right"/>
    </xf>
    <xf numFmtId="0" fontId="19" fillId="0" borderId="0" xfId="2" applyFont="1" applyAlignment="1">
      <alignment horizontal="center"/>
    </xf>
    <xf numFmtId="0" fontId="2" fillId="0" borderId="0" xfId="2" applyAlignment="1">
      <alignment horizontal="center"/>
    </xf>
    <xf numFmtId="0" fontId="2" fillId="0" borderId="0" xfId="2" applyAlignment="1">
      <alignment horizontal="left"/>
    </xf>
    <xf numFmtId="0" fontId="19" fillId="0" borderId="0" xfId="2" applyFont="1"/>
    <xf numFmtId="0" fontId="2" fillId="0" borderId="0" xfId="2" applyAlignment="1">
      <alignment horizontal="center" vertical="center"/>
    </xf>
    <xf numFmtId="43" fontId="18" fillId="0" borderId="0" xfId="1" applyFont="1" applyAlignment="1">
      <alignment horizontal="center"/>
    </xf>
    <xf numFmtId="0" fontId="18" fillId="0" borderId="0" xfId="0" applyFont="1" applyAlignment="1">
      <alignment horizontal="center"/>
    </xf>
    <xf numFmtId="43" fontId="18" fillId="0" borderId="0" xfId="1" applyFont="1" applyFill="1" applyAlignment="1">
      <alignment horizontal="center"/>
    </xf>
    <xf numFmtId="0" fontId="20" fillId="0" borderId="0" xfId="0" applyFont="1" applyAlignment="1">
      <alignment wrapText="1"/>
    </xf>
    <xf numFmtId="0" fontId="2" fillId="0" borderId="0" xfId="2" applyAlignment="1">
      <alignment wrapText="1"/>
    </xf>
    <xf numFmtId="0" fontId="2" fillId="0" borderId="0" xfId="2" applyAlignment="1">
      <alignment horizontal="center" vertical="center" wrapText="1"/>
    </xf>
    <xf numFmtId="0" fontId="2" fillId="0" borderId="0" xfId="2" applyAlignment="1">
      <alignment horizontal="left"/>
    </xf>
    <xf numFmtId="0" fontId="9" fillId="0" borderId="11" xfId="2" applyFont="1" applyBorder="1" applyAlignment="1">
      <alignment vertical="center"/>
    </xf>
    <xf numFmtId="0" fontId="9" fillId="0" borderId="12" xfId="2" applyFont="1" applyBorder="1" applyAlignment="1">
      <alignment vertical="center"/>
    </xf>
    <xf numFmtId="0" fontId="8" fillId="0" borderId="11" xfId="2" applyFont="1" applyBorder="1" applyAlignment="1">
      <alignment horizontal="left" vertical="center"/>
    </xf>
    <xf numFmtId="0" fontId="8" fillId="0" borderId="12" xfId="2" applyFont="1" applyBorder="1" applyAlignment="1">
      <alignment horizontal="left" vertical="center"/>
    </xf>
    <xf numFmtId="4" fontId="8" fillId="0" borderId="11" xfId="0" applyNumberFormat="1" applyFont="1" applyBorder="1" applyAlignment="1">
      <alignment horizontal="right" vertical="center"/>
    </xf>
    <xf numFmtId="0" fontId="9" fillId="0" borderId="11" xfId="2" applyFont="1" applyBorder="1" applyAlignment="1">
      <alignment horizontal="center" vertical="center"/>
    </xf>
    <xf numFmtId="4" fontId="8" fillId="0" borderId="21" xfId="0" applyNumberFormat="1" applyFont="1" applyBorder="1" applyAlignment="1">
      <alignment horizontal="left" vertical="center"/>
    </xf>
    <xf numFmtId="4" fontId="8" fillId="0" borderId="22" xfId="0" applyNumberFormat="1" applyFont="1" applyBorder="1" applyAlignment="1">
      <alignment horizontal="left" vertical="center"/>
    </xf>
    <xf numFmtId="4" fontId="8" fillId="0" borderId="23" xfId="0" applyNumberFormat="1" applyFont="1" applyBorder="1" applyAlignment="1">
      <alignment horizontal="left" vertical="center"/>
    </xf>
    <xf numFmtId="0" fontId="3" fillId="0" borderId="2" xfId="2" applyFont="1" applyBorder="1" applyAlignment="1">
      <alignment horizontal="center" wrapText="1"/>
    </xf>
    <xf numFmtId="0" fontId="3" fillId="0" borderId="3" xfId="2" applyFont="1" applyBorder="1" applyAlignment="1">
      <alignment horizontal="center" wrapText="1"/>
    </xf>
    <xf numFmtId="0" fontId="3" fillId="0" borderId="0" xfId="2" applyFont="1" applyAlignment="1">
      <alignment horizontal="center" wrapText="1"/>
    </xf>
    <xf numFmtId="0" fontId="3" fillId="0" borderId="5" xfId="2" applyFont="1" applyBorder="1" applyAlignment="1">
      <alignment horizontal="center" wrapText="1"/>
    </xf>
    <xf numFmtId="0" fontId="5" fillId="0" borderId="0" xfId="2" applyFont="1" applyAlignment="1">
      <alignment horizontal="center" wrapText="1"/>
    </xf>
    <xf numFmtId="0" fontId="5" fillId="0" borderId="5" xfId="2" applyFont="1" applyBorder="1" applyAlignment="1">
      <alignment horizontal="center" wrapText="1"/>
    </xf>
    <xf numFmtId="0" fontId="6" fillId="0" borderId="6" xfId="2" applyFont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 wrapText="1"/>
    </xf>
    <xf numFmtId="0" fontId="6" fillId="0" borderId="8" xfId="2" applyFont="1" applyBorder="1" applyAlignment="1">
      <alignment horizontal="center" vertical="center" wrapText="1"/>
    </xf>
    <xf numFmtId="0" fontId="8" fillId="0" borderId="9" xfId="2" applyFont="1" applyBorder="1" applyAlignment="1">
      <alignment vertical="center"/>
    </xf>
    <xf numFmtId="0" fontId="8" fillId="0" borderId="10" xfId="2" applyFont="1" applyBorder="1" applyAlignment="1">
      <alignment vertical="center"/>
    </xf>
    <xf numFmtId="0" fontId="9" fillId="0" borderId="11" xfId="2" applyFont="1" applyBorder="1" applyAlignment="1">
      <alignment horizontal="left" vertical="center"/>
    </xf>
    <xf numFmtId="0" fontId="9" fillId="0" borderId="12" xfId="2" applyFont="1" applyBorder="1" applyAlignment="1">
      <alignment horizontal="left" vertical="center"/>
    </xf>
  </cellXfs>
  <cellStyles count="6">
    <cellStyle name="Millares" xfId="1" builtinId="3"/>
    <cellStyle name="Millares 7" xfId="3" xr:uid="{10952CF3-45F2-49D8-B4E8-6E43AAA541C0}"/>
    <cellStyle name="Normal" xfId="0" builtinId="0"/>
    <cellStyle name="Normal 2 2" xfId="4" xr:uid="{6C26FDE0-F721-4104-8538-D3B294B027C6}"/>
    <cellStyle name="Normal 3" xfId="2" xr:uid="{6B844674-54AE-4CAA-8504-0C523182A409}"/>
    <cellStyle name="Normal 3 2" xfId="5" xr:uid="{95DFEE4D-BB5A-4109-BAC4-B1875C3EA2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209549</xdr:colOff>
      <xdr:row>0</xdr:row>
      <xdr:rowOff>95251</xdr:rowOff>
    </xdr:from>
    <xdr:to>
      <xdr:col>6</xdr:col>
      <xdr:colOff>466724</xdr:colOff>
      <xdr:row>4</xdr:row>
      <xdr:rowOff>104776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75BDDEB-9585-49B9-B44F-7D17791EEED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49" y="95251"/>
          <a:ext cx="7096125" cy="876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CC1BD-6554-417B-83A0-9075D04565D8}">
  <sheetPr>
    <tabColor rgb="FF92D050"/>
  </sheetPr>
  <dimension ref="A1:M156"/>
  <sheetViews>
    <sheetView tabSelected="1" zoomScale="110" zoomScaleNormal="110" workbookViewId="0">
      <selection activeCell="A10" sqref="A10:G10"/>
    </sheetView>
  </sheetViews>
  <sheetFormatPr baseColWidth="10" defaultColWidth="11.42578125" defaultRowHeight="12.75" x14ac:dyDescent="0.2"/>
  <cols>
    <col min="1" max="1" width="7" style="2" customWidth="1"/>
    <col min="2" max="2" width="49" style="2" customWidth="1"/>
    <col min="3" max="3" width="11.140625" style="2" bestFit="1" customWidth="1"/>
    <col min="4" max="4" width="8.5703125" style="85" customWidth="1"/>
    <col min="5" max="5" width="12.140625" style="2" customWidth="1"/>
    <col min="6" max="6" width="14.7109375" style="2" customWidth="1"/>
    <col min="7" max="7" width="16.5703125" style="2" customWidth="1"/>
    <col min="8" max="8" width="11.42578125" style="2"/>
    <col min="9" max="9" width="13.85546875" style="2" bestFit="1" customWidth="1"/>
    <col min="10" max="10" width="12.85546875" style="2" bestFit="1" customWidth="1"/>
    <col min="11" max="11" width="11.7109375" style="2" bestFit="1" customWidth="1"/>
    <col min="12" max="12" width="13.85546875" style="2" bestFit="1" customWidth="1"/>
    <col min="13" max="16384" width="11.42578125" style="2"/>
  </cols>
  <sheetData>
    <row r="1" spans="1:13" ht="20.25" customHeight="1" x14ac:dyDescent="0.25">
      <c r="A1" s="1"/>
      <c r="B1" s="102"/>
      <c r="C1" s="102"/>
      <c r="D1" s="102"/>
      <c r="E1" s="102"/>
      <c r="F1" s="102"/>
      <c r="G1" s="103"/>
    </row>
    <row r="2" spans="1:13" ht="16.5" customHeight="1" x14ac:dyDescent="0.25">
      <c r="A2" s="3"/>
      <c r="B2" s="104"/>
      <c r="C2" s="104"/>
      <c r="D2" s="104"/>
      <c r="E2" s="104"/>
      <c r="F2" s="104"/>
      <c r="G2" s="105"/>
    </row>
    <row r="3" spans="1:13" ht="15.75" customHeight="1" x14ac:dyDescent="0.25">
      <c r="A3" s="3"/>
      <c r="B3" s="106"/>
      <c r="C3" s="106"/>
      <c r="D3" s="106"/>
      <c r="E3" s="106"/>
      <c r="F3" s="106"/>
      <c r="G3" s="107"/>
    </row>
    <row r="4" spans="1:13" ht="15.75" customHeight="1" x14ac:dyDescent="0.25">
      <c r="A4" s="3"/>
      <c r="B4" s="4"/>
      <c r="C4" s="4"/>
      <c r="D4" s="4"/>
      <c r="E4" s="4"/>
      <c r="F4" s="4"/>
      <c r="G4" s="5"/>
    </row>
    <row r="5" spans="1:13" ht="15.75" customHeight="1" thickBot="1" x14ac:dyDescent="0.3">
      <c r="A5" s="3"/>
      <c r="B5" s="4"/>
      <c r="C5" s="4"/>
      <c r="D5" s="4"/>
      <c r="E5" s="4"/>
      <c r="F5" s="4"/>
      <c r="G5" s="5"/>
    </row>
    <row r="6" spans="1:13" s="6" customFormat="1" ht="19.5" customHeight="1" thickBot="1" x14ac:dyDescent="0.3">
      <c r="A6" s="108" t="s">
        <v>0</v>
      </c>
      <c r="B6" s="109"/>
      <c r="C6" s="109"/>
      <c r="D6" s="109"/>
      <c r="E6" s="109"/>
      <c r="F6" s="109"/>
      <c r="G6" s="110"/>
    </row>
    <row r="7" spans="1:13" s="6" customFormat="1" ht="14.25" x14ac:dyDescent="0.25">
      <c r="A7" s="111" t="s">
        <v>1</v>
      </c>
      <c r="B7" s="111"/>
      <c r="C7" s="111"/>
      <c r="D7" s="111"/>
      <c r="E7" s="111"/>
      <c r="F7" s="111"/>
      <c r="G7" s="112"/>
    </row>
    <row r="8" spans="1:13" s="6" customFormat="1" ht="14.25" x14ac:dyDescent="0.25">
      <c r="A8" s="113" t="s">
        <v>2</v>
      </c>
      <c r="B8" s="113"/>
      <c r="C8" s="113"/>
      <c r="D8" s="113"/>
      <c r="E8" s="113"/>
      <c r="F8" s="113"/>
      <c r="G8" s="114"/>
    </row>
    <row r="9" spans="1:13" s="6" customFormat="1" ht="14.25" x14ac:dyDescent="0.25">
      <c r="A9" s="93" t="s">
        <v>3</v>
      </c>
      <c r="B9" s="93"/>
      <c r="C9" s="93"/>
      <c r="D9" s="93"/>
      <c r="E9" s="93"/>
      <c r="F9" s="93"/>
      <c r="G9" s="94"/>
    </row>
    <row r="10" spans="1:13" s="6" customFormat="1" ht="14.25" x14ac:dyDescent="0.25">
      <c r="A10" s="95" t="s">
        <v>158</v>
      </c>
      <c r="B10" s="95"/>
      <c r="C10" s="95"/>
      <c r="D10" s="95"/>
      <c r="E10" s="95"/>
      <c r="F10" s="95"/>
      <c r="G10" s="96"/>
    </row>
    <row r="11" spans="1:13" s="6" customFormat="1" ht="15" thickBot="1" x14ac:dyDescent="0.3">
      <c r="A11" s="7"/>
      <c r="B11" s="8"/>
      <c r="C11" s="8"/>
      <c r="D11" s="8"/>
      <c r="E11" s="9"/>
      <c r="F11" s="10"/>
      <c r="G11" s="11"/>
    </row>
    <row r="12" spans="1:13" s="6" customFormat="1" ht="14.25" x14ac:dyDescent="0.25">
      <c r="A12" s="12" t="s">
        <v>4</v>
      </c>
      <c r="B12" s="13" t="s">
        <v>5</v>
      </c>
      <c r="C12" s="13" t="s">
        <v>6</v>
      </c>
      <c r="D12" s="13" t="s">
        <v>7</v>
      </c>
      <c r="E12" s="13" t="s">
        <v>8</v>
      </c>
      <c r="F12" s="13" t="s">
        <v>9</v>
      </c>
      <c r="G12" s="14" t="s">
        <v>10</v>
      </c>
    </row>
    <row r="13" spans="1:13" s="6" customFormat="1" ht="14.25" x14ac:dyDescent="0.25">
      <c r="A13" s="15">
        <v>1</v>
      </c>
      <c r="B13" s="16" t="s">
        <v>11</v>
      </c>
      <c r="C13" s="17"/>
      <c r="D13" s="18"/>
      <c r="E13" s="19"/>
      <c r="F13" s="18"/>
      <c r="G13" s="20">
        <f>F14</f>
        <v>0</v>
      </c>
      <c r="I13" s="21"/>
      <c r="M13" s="22"/>
    </row>
    <row r="14" spans="1:13" s="6" customFormat="1" ht="14.25" x14ac:dyDescent="0.25">
      <c r="A14" s="23">
        <v>1.1000000000000001</v>
      </c>
      <c r="B14" s="24" t="s">
        <v>12</v>
      </c>
      <c r="C14" s="17">
        <v>1500</v>
      </c>
      <c r="D14" s="18" t="s">
        <v>13</v>
      </c>
      <c r="E14" s="19"/>
      <c r="F14" s="25">
        <f>+C14*E14</f>
        <v>0</v>
      </c>
      <c r="G14" s="20"/>
      <c r="I14" s="21"/>
      <c r="M14" s="22"/>
    </row>
    <row r="15" spans="1:13" s="6" customFormat="1" ht="14.25" x14ac:dyDescent="0.25">
      <c r="A15" s="26"/>
      <c r="B15" s="24"/>
      <c r="C15" s="17"/>
      <c r="D15" s="18"/>
      <c r="E15" s="27"/>
      <c r="F15" s="25"/>
      <c r="G15" s="20"/>
      <c r="I15" s="21"/>
      <c r="M15" s="22"/>
    </row>
    <row r="16" spans="1:13" s="6" customFormat="1" ht="28.5" x14ac:dyDescent="0.25">
      <c r="A16" s="15">
        <v>2</v>
      </c>
      <c r="B16" s="28" t="s">
        <v>14</v>
      </c>
      <c r="C16" s="17"/>
      <c r="D16" s="18"/>
      <c r="E16" s="27"/>
      <c r="F16" s="25"/>
      <c r="G16" s="20">
        <f>SUM(F17:F19)</f>
        <v>0</v>
      </c>
      <c r="I16" s="21"/>
      <c r="M16" s="22"/>
    </row>
    <row r="17" spans="1:13" s="6" customFormat="1" ht="14.25" x14ac:dyDescent="0.25">
      <c r="A17" s="23">
        <v>2.1</v>
      </c>
      <c r="B17" s="24" t="s">
        <v>15</v>
      </c>
      <c r="C17" s="17">
        <f>C14*2</f>
        <v>3000</v>
      </c>
      <c r="D17" s="18" t="s">
        <v>13</v>
      </c>
      <c r="E17" s="19"/>
      <c r="F17" s="25">
        <f>E17*C17</f>
        <v>0</v>
      </c>
      <c r="G17" s="20"/>
      <c r="I17" s="21"/>
      <c r="M17" s="22"/>
    </row>
    <row r="18" spans="1:13" s="6" customFormat="1" ht="14.25" x14ac:dyDescent="0.25">
      <c r="A18" s="23">
        <v>2.2000000000000002</v>
      </c>
      <c r="B18" s="24" t="s">
        <v>16</v>
      </c>
      <c r="C18" s="17">
        <f>C14*0.8</f>
        <v>1200</v>
      </c>
      <c r="D18" s="18" t="s">
        <v>17</v>
      </c>
      <c r="E18" s="19"/>
      <c r="F18" s="25">
        <f>E18*C18</f>
        <v>0</v>
      </c>
      <c r="G18" s="20"/>
      <c r="I18" s="21"/>
      <c r="M18" s="22"/>
    </row>
    <row r="19" spans="1:13" s="6" customFormat="1" ht="28.5" x14ac:dyDescent="0.25">
      <c r="A19" s="23">
        <v>2.2999999999999998</v>
      </c>
      <c r="B19" s="29" t="s">
        <v>18</v>
      </c>
      <c r="C19" s="17">
        <f>C14*0.8*0.2032*1.3</f>
        <v>316.99200000000002</v>
      </c>
      <c r="D19" s="18" t="s">
        <v>19</v>
      </c>
      <c r="E19" s="19"/>
      <c r="F19" s="25">
        <f>E19*C19</f>
        <v>0</v>
      </c>
      <c r="G19" s="20"/>
      <c r="I19" s="21"/>
      <c r="M19" s="22"/>
    </row>
    <row r="20" spans="1:13" s="6" customFormat="1" ht="14.25" x14ac:dyDescent="0.25">
      <c r="A20" s="26"/>
      <c r="B20" s="24"/>
      <c r="C20" s="17"/>
      <c r="D20" s="18"/>
      <c r="E20" s="27"/>
      <c r="F20" s="25"/>
      <c r="G20" s="20"/>
      <c r="I20" s="21"/>
      <c r="M20" s="22"/>
    </row>
    <row r="21" spans="1:13" s="6" customFormat="1" ht="14.25" x14ac:dyDescent="0.25">
      <c r="A21" s="15">
        <v>3</v>
      </c>
      <c r="B21" s="16" t="s">
        <v>20</v>
      </c>
      <c r="C21" s="17"/>
      <c r="D21" s="18"/>
      <c r="E21" s="27"/>
      <c r="F21" s="25"/>
      <c r="G21" s="20">
        <f>SUM(F22:F26)</f>
        <v>0</v>
      </c>
      <c r="I21" s="21"/>
      <c r="M21" s="22"/>
    </row>
    <row r="22" spans="1:13" s="6" customFormat="1" ht="19.5" customHeight="1" x14ac:dyDescent="0.25">
      <c r="A22" s="23">
        <v>3.1</v>
      </c>
      <c r="B22" s="29" t="s">
        <v>21</v>
      </c>
      <c r="C22" s="17">
        <f>C14*0.8*1.3</f>
        <v>1560</v>
      </c>
      <c r="D22" s="18" t="s">
        <v>22</v>
      </c>
      <c r="E22" s="19"/>
      <c r="F22" s="25">
        <f t="shared" ref="F22:F26" si="0">E22*C22</f>
        <v>0</v>
      </c>
      <c r="G22" s="20"/>
      <c r="I22" s="21"/>
      <c r="M22" s="22"/>
    </row>
    <row r="23" spans="1:13" s="6" customFormat="1" ht="28.5" x14ac:dyDescent="0.25">
      <c r="A23" s="23">
        <v>3.2</v>
      </c>
      <c r="B23" s="30" t="s">
        <v>23</v>
      </c>
      <c r="C23" s="17">
        <f>+C14*0.8*0.1</f>
        <v>120</v>
      </c>
      <c r="D23" s="31" t="s">
        <v>24</v>
      </c>
      <c r="E23" s="17"/>
      <c r="F23" s="25">
        <f t="shared" si="0"/>
        <v>0</v>
      </c>
      <c r="G23" s="20"/>
      <c r="I23" s="21"/>
      <c r="M23" s="22"/>
    </row>
    <row r="24" spans="1:13" s="6" customFormat="1" ht="28.5" x14ac:dyDescent="0.25">
      <c r="A24" s="23">
        <v>3.3</v>
      </c>
      <c r="B24" s="32" t="s">
        <v>25</v>
      </c>
      <c r="C24" s="17">
        <f>C14*0.8*0.2*1.2</f>
        <v>288</v>
      </c>
      <c r="D24" s="31" t="s">
        <v>26</v>
      </c>
      <c r="E24" s="17"/>
      <c r="F24" s="25">
        <f t="shared" si="0"/>
        <v>0</v>
      </c>
      <c r="G24" s="20"/>
      <c r="I24" s="21"/>
      <c r="M24" s="22"/>
    </row>
    <row r="25" spans="1:13" s="6" customFormat="1" ht="28.5" x14ac:dyDescent="0.25">
      <c r="A25" s="23">
        <v>3.4</v>
      </c>
      <c r="B25" s="32" t="s">
        <v>27</v>
      </c>
      <c r="C25" s="17">
        <f>C14*0.8*1</f>
        <v>1200</v>
      </c>
      <c r="D25" s="31" t="s">
        <v>28</v>
      </c>
      <c r="E25" s="17"/>
      <c r="F25" s="25">
        <f t="shared" si="0"/>
        <v>0</v>
      </c>
      <c r="G25" s="20"/>
      <c r="I25" s="21"/>
      <c r="M25" s="22"/>
    </row>
    <row r="26" spans="1:13" s="6" customFormat="1" ht="28.5" x14ac:dyDescent="0.25">
      <c r="A26" s="23">
        <v>3.5</v>
      </c>
      <c r="B26" s="32" t="s">
        <v>29</v>
      </c>
      <c r="C26" s="17">
        <f>C22*1.3-C25*1.3-C23</f>
        <v>348</v>
      </c>
      <c r="D26" s="31" t="s">
        <v>26</v>
      </c>
      <c r="E26" s="17"/>
      <c r="F26" s="25">
        <f t="shared" si="0"/>
        <v>0</v>
      </c>
      <c r="G26" s="20"/>
      <c r="I26" s="21"/>
      <c r="M26" s="22"/>
    </row>
    <row r="27" spans="1:13" s="6" customFormat="1" ht="15.75" x14ac:dyDescent="0.25">
      <c r="A27" s="26"/>
      <c r="B27" s="32"/>
      <c r="C27" s="17"/>
      <c r="D27" s="31"/>
      <c r="E27" s="33"/>
      <c r="F27" s="34"/>
      <c r="G27" s="24"/>
      <c r="K27" s="35"/>
    </row>
    <row r="28" spans="1:13" s="6" customFormat="1" ht="15.75" x14ac:dyDescent="0.25">
      <c r="A28" s="15">
        <v>4</v>
      </c>
      <c r="B28" s="16" t="s">
        <v>30</v>
      </c>
      <c r="C28" s="17"/>
      <c r="D28" s="18"/>
      <c r="E28" s="27"/>
      <c r="F28" s="18"/>
      <c r="G28" s="20">
        <f>SUM(F29)</f>
        <v>0</v>
      </c>
      <c r="K28" s="35"/>
    </row>
    <row r="29" spans="1:13" s="6" customFormat="1" ht="27.75" customHeight="1" x14ac:dyDescent="0.25">
      <c r="A29" s="23">
        <v>4.0999999999999996</v>
      </c>
      <c r="B29" s="29" t="s">
        <v>31</v>
      </c>
      <c r="C29" s="17">
        <f>C14*1.03</f>
        <v>1545</v>
      </c>
      <c r="D29" s="31" t="s">
        <v>13</v>
      </c>
      <c r="E29" s="17"/>
      <c r="F29" s="34">
        <f t="shared" ref="F29" si="1">C29*E29</f>
        <v>0</v>
      </c>
      <c r="G29" s="24"/>
      <c r="I29" s="36"/>
      <c r="J29" s="35"/>
      <c r="K29" s="37"/>
    </row>
    <row r="30" spans="1:13" s="6" customFormat="1" ht="18.75" customHeight="1" x14ac:dyDescent="0.25">
      <c r="A30" s="38"/>
      <c r="B30" s="29"/>
      <c r="C30" s="17"/>
      <c r="D30" s="31"/>
      <c r="E30" s="33"/>
      <c r="F30" s="34"/>
      <c r="G30" s="24"/>
      <c r="I30" s="36"/>
      <c r="J30" s="35"/>
      <c r="K30" s="37"/>
    </row>
    <row r="31" spans="1:13" s="6" customFormat="1" ht="15.75" x14ac:dyDescent="0.25">
      <c r="A31" s="15">
        <v>5</v>
      </c>
      <c r="B31" s="16" t="s">
        <v>32</v>
      </c>
      <c r="C31" s="17"/>
      <c r="D31" s="18"/>
      <c r="E31" s="27"/>
      <c r="F31" s="18"/>
      <c r="G31" s="20">
        <f>SUM(F32)</f>
        <v>0</v>
      </c>
      <c r="K31" s="35"/>
    </row>
    <row r="32" spans="1:13" s="6" customFormat="1" ht="27.75" customHeight="1" x14ac:dyDescent="0.25">
      <c r="A32" s="23">
        <v>5.0999999999999996</v>
      </c>
      <c r="B32" s="29" t="s">
        <v>33</v>
      </c>
      <c r="C32" s="17">
        <f>C14</f>
        <v>1500</v>
      </c>
      <c r="D32" s="31" t="s">
        <v>13</v>
      </c>
      <c r="E32" s="17"/>
      <c r="F32" s="34">
        <f t="shared" ref="F32" si="2">C32*E32</f>
        <v>0</v>
      </c>
      <c r="G32" s="24"/>
      <c r="I32" s="36"/>
      <c r="J32" s="35"/>
      <c r="K32" s="37"/>
    </row>
    <row r="33" spans="1:11" s="6" customFormat="1" ht="17.25" customHeight="1" x14ac:dyDescent="0.25">
      <c r="A33" s="38"/>
      <c r="B33" s="29"/>
      <c r="C33" s="17"/>
      <c r="D33" s="31"/>
      <c r="E33" s="33"/>
      <c r="F33" s="34"/>
      <c r="G33" s="24"/>
      <c r="I33" s="36"/>
      <c r="J33" s="35"/>
      <c r="K33" s="37"/>
    </row>
    <row r="34" spans="1:11" s="6" customFormat="1" ht="15.75" x14ac:dyDescent="0.25">
      <c r="A34" s="15">
        <v>6</v>
      </c>
      <c r="B34" s="16" t="s">
        <v>34</v>
      </c>
      <c r="C34" s="17"/>
      <c r="D34" s="18"/>
      <c r="E34" s="27"/>
      <c r="F34" s="18"/>
      <c r="G34" s="20">
        <f>SUM(F35)</f>
        <v>0</v>
      </c>
      <c r="K34" s="35"/>
    </row>
    <row r="35" spans="1:11" s="6" customFormat="1" ht="27.75" customHeight="1" x14ac:dyDescent="0.25">
      <c r="A35" s="23">
        <v>6.1</v>
      </c>
      <c r="B35" s="29" t="s">
        <v>33</v>
      </c>
      <c r="C35" s="17">
        <f>C14</f>
        <v>1500</v>
      </c>
      <c r="D35" s="31" t="s">
        <v>13</v>
      </c>
      <c r="E35" s="17"/>
      <c r="F35" s="34">
        <f>C35*E35</f>
        <v>0</v>
      </c>
      <c r="G35" s="24"/>
      <c r="I35" s="36"/>
      <c r="J35" s="35"/>
      <c r="K35" s="37"/>
    </row>
    <row r="36" spans="1:11" s="6" customFormat="1" ht="18" customHeight="1" x14ac:dyDescent="0.25">
      <c r="A36" s="38"/>
      <c r="B36" s="29"/>
      <c r="C36" s="17"/>
      <c r="D36" s="31"/>
      <c r="E36" s="33"/>
      <c r="F36" s="34"/>
      <c r="G36" s="24"/>
      <c r="I36" s="36"/>
      <c r="J36" s="35"/>
      <c r="K36" s="37"/>
    </row>
    <row r="37" spans="1:11" s="6" customFormat="1" ht="30.75" customHeight="1" x14ac:dyDescent="0.25">
      <c r="A37" s="15">
        <v>7</v>
      </c>
      <c r="B37" s="28" t="s">
        <v>35</v>
      </c>
      <c r="C37" s="17"/>
      <c r="D37" s="18"/>
      <c r="E37" s="27"/>
      <c r="F37" s="18"/>
      <c r="G37" s="39"/>
      <c r="K37" s="35"/>
    </row>
    <row r="38" spans="1:11" s="6" customFormat="1" ht="18.75" customHeight="1" x14ac:dyDescent="0.25">
      <c r="A38" s="40">
        <v>7.1</v>
      </c>
      <c r="B38" s="28" t="s">
        <v>36</v>
      </c>
      <c r="C38" s="17"/>
      <c r="D38" s="31"/>
      <c r="E38" s="33"/>
      <c r="F38" s="34"/>
      <c r="G38" s="20">
        <f>SUM(F39:F44)</f>
        <v>0</v>
      </c>
      <c r="I38" s="36"/>
      <c r="J38" s="35"/>
      <c r="K38" s="37"/>
    </row>
    <row r="39" spans="1:11" s="6" customFormat="1" ht="15" customHeight="1" x14ac:dyDescent="0.25">
      <c r="A39" s="41" t="s">
        <v>37</v>
      </c>
      <c r="B39" s="29" t="s">
        <v>38</v>
      </c>
      <c r="C39" s="17">
        <v>1</v>
      </c>
      <c r="D39" s="31" t="s">
        <v>39</v>
      </c>
      <c r="E39" s="17"/>
      <c r="F39" s="34">
        <f t="shared" ref="F39:F44" si="3">C39*E39</f>
        <v>0</v>
      </c>
      <c r="G39" s="24"/>
      <c r="I39" s="36"/>
      <c r="J39" s="36"/>
      <c r="K39" s="35"/>
    </row>
    <row r="40" spans="1:11" s="6" customFormat="1" ht="14.25" x14ac:dyDescent="0.25">
      <c r="A40" s="41" t="s">
        <v>40</v>
      </c>
      <c r="B40" s="29" t="s">
        <v>41</v>
      </c>
      <c r="C40" s="17">
        <v>1</v>
      </c>
      <c r="D40" s="31" t="s">
        <v>39</v>
      </c>
      <c r="E40" s="17"/>
      <c r="F40" s="34">
        <f t="shared" si="3"/>
        <v>0</v>
      </c>
      <c r="G40" s="24"/>
      <c r="I40" s="36"/>
      <c r="J40" s="36"/>
      <c r="K40" s="36"/>
    </row>
    <row r="41" spans="1:11" s="6" customFormat="1" ht="14.25" x14ac:dyDescent="0.25">
      <c r="A41" s="41" t="s">
        <v>42</v>
      </c>
      <c r="B41" s="29" t="s">
        <v>43</v>
      </c>
      <c r="C41" s="17">
        <v>2</v>
      </c>
      <c r="D41" s="31" t="s">
        <v>39</v>
      </c>
      <c r="E41" s="17"/>
      <c r="F41" s="34">
        <f t="shared" si="3"/>
        <v>0</v>
      </c>
      <c r="G41" s="24"/>
      <c r="I41" s="36"/>
      <c r="J41" s="36"/>
      <c r="K41" s="36"/>
    </row>
    <row r="42" spans="1:11" s="6" customFormat="1" ht="14.25" x14ac:dyDescent="0.25">
      <c r="A42" s="41" t="s">
        <v>44</v>
      </c>
      <c r="B42" s="29" t="s">
        <v>45</v>
      </c>
      <c r="C42" s="17">
        <v>2</v>
      </c>
      <c r="D42" s="31" t="s">
        <v>39</v>
      </c>
      <c r="E42" s="42"/>
      <c r="F42" s="34">
        <f t="shared" si="3"/>
        <v>0</v>
      </c>
      <c r="G42" s="24"/>
      <c r="I42" s="36"/>
      <c r="J42" s="36"/>
      <c r="K42" s="36"/>
    </row>
    <row r="43" spans="1:11" s="6" customFormat="1" ht="14.25" x14ac:dyDescent="0.25">
      <c r="A43" s="41" t="s">
        <v>46</v>
      </c>
      <c r="B43" s="29" t="s">
        <v>47</v>
      </c>
      <c r="C43" s="17">
        <v>1</v>
      </c>
      <c r="D43" s="31" t="s">
        <v>39</v>
      </c>
      <c r="E43" s="17"/>
      <c r="F43" s="34">
        <f t="shared" si="3"/>
        <v>0</v>
      </c>
      <c r="G43" s="24"/>
      <c r="I43" s="36"/>
      <c r="J43" s="36"/>
      <c r="K43" s="36"/>
    </row>
    <row r="44" spans="1:11" s="6" customFormat="1" ht="14.25" x14ac:dyDescent="0.25">
      <c r="A44" s="41" t="s">
        <v>48</v>
      </c>
      <c r="B44" s="29" t="s">
        <v>49</v>
      </c>
      <c r="C44" s="17">
        <v>2</v>
      </c>
      <c r="D44" s="31" t="s">
        <v>39</v>
      </c>
      <c r="E44" s="17"/>
      <c r="F44" s="19">
        <f t="shared" si="3"/>
        <v>0</v>
      </c>
      <c r="G44" s="24"/>
      <c r="I44" s="36"/>
      <c r="J44" s="36"/>
      <c r="K44" s="36"/>
    </row>
    <row r="45" spans="1:11" s="6" customFormat="1" ht="15.75" x14ac:dyDescent="0.25">
      <c r="A45" s="38"/>
      <c r="B45" s="32"/>
      <c r="C45" s="17"/>
      <c r="D45" s="31"/>
      <c r="E45" s="43"/>
      <c r="F45" s="34"/>
      <c r="G45" s="24"/>
      <c r="I45" s="36"/>
      <c r="J45" s="36"/>
      <c r="K45" s="35"/>
    </row>
    <row r="46" spans="1:11" s="6" customFormat="1" ht="18.75" customHeight="1" x14ac:dyDescent="0.25">
      <c r="A46" s="40">
        <v>7.2</v>
      </c>
      <c r="B46" s="28" t="s">
        <v>50</v>
      </c>
      <c r="C46" s="17"/>
      <c r="D46" s="31"/>
      <c r="E46" s="33"/>
      <c r="F46" s="34"/>
      <c r="G46" s="20">
        <f>SUM(F47:F52)</f>
        <v>0</v>
      </c>
      <c r="I46" s="36"/>
      <c r="J46" s="35"/>
      <c r="K46" s="37"/>
    </row>
    <row r="47" spans="1:11" s="6" customFormat="1" ht="15" customHeight="1" x14ac:dyDescent="0.25">
      <c r="A47" s="41" t="s">
        <v>51</v>
      </c>
      <c r="B47" s="29" t="s">
        <v>52</v>
      </c>
      <c r="C47" s="17">
        <v>1</v>
      </c>
      <c r="D47" s="31" t="s">
        <v>39</v>
      </c>
      <c r="E47" s="17"/>
      <c r="F47" s="34">
        <f t="shared" ref="F47:F52" si="4">C47*E47</f>
        <v>0</v>
      </c>
      <c r="G47" s="24"/>
      <c r="I47" s="36"/>
      <c r="J47" s="36"/>
      <c r="K47" s="35"/>
    </row>
    <row r="48" spans="1:11" s="6" customFormat="1" ht="14.25" x14ac:dyDescent="0.25">
      <c r="A48" s="41" t="s">
        <v>53</v>
      </c>
      <c r="B48" s="29" t="s">
        <v>54</v>
      </c>
      <c r="C48" s="17">
        <v>1</v>
      </c>
      <c r="D48" s="31" t="s">
        <v>39</v>
      </c>
      <c r="E48" s="17"/>
      <c r="F48" s="34">
        <f t="shared" si="4"/>
        <v>0</v>
      </c>
      <c r="G48" s="24"/>
      <c r="I48" s="36"/>
      <c r="J48" s="36"/>
      <c r="K48" s="36"/>
    </row>
    <row r="49" spans="1:11" s="6" customFormat="1" ht="14.25" x14ac:dyDescent="0.25">
      <c r="A49" s="41" t="s">
        <v>55</v>
      </c>
      <c r="B49" s="29" t="s">
        <v>56</v>
      </c>
      <c r="C49" s="17">
        <v>2</v>
      </c>
      <c r="D49" s="31" t="s">
        <v>39</v>
      </c>
      <c r="E49" s="17"/>
      <c r="F49" s="34">
        <f t="shared" si="4"/>
        <v>0</v>
      </c>
      <c r="G49" s="24"/>
      <c r="I49" s="36"/>
      <c r="J49" s="36"/>
      <c r="K49" s="36"/>
    </row>
    <row r="50" spans="1:11" s="6" customFormat="1" ht="14.25" x14ac:dyDescent="0.25">
      <c r="A50" s="41" t="s">
        <v>57</v>
      </c>
      <c r="B50" s="29" t="s">
        <v>45</v>
      </c>
      <c r="C50" s="17">
        <v>2</v>
      </c>
      <c r="D50" s="31" t="s">
        <v>39</v>
      </c>
      <c r="E50" s="42"/>
      <c r="F50" s="34">
        <f t="shared" si="4"/>
        <v>0</v>
      </c>
      <c r="G50" s="24"/>
      <c r="I50" s="36"/>
      <c r="J50" s="36"/>
      <c r="K50" s="36"/>
    </row>
    <row r="51" spans="1:11" s="6" customFormat="1" ht="14.25" x14ac:dyDescent="0.25">
      <c r="A51" s="41" t="s">
        <v>58</v>
      </c>
      <c r="B51" s="29" t="s">
        <v>47</v>
      </c>
      <c r="C51" s="17">
        <v>1</v>
      </c>
      <c r="D51" s="31" t="s">
        <v>39</v>
      </c>
      <c r="E51" s="17"/>
      <c r="F51" s="34">
        <f t="shared" si="4"/>
        <v>0</v>
      </c>
      <c r="G51" s="24"/>
      <c r="I51" s="36"/>
      <c r="J51" s="36"/>
      <c r="K51" s="36"/>
    </row>
    <row r="52" spans="1:11" s="6" customFormat="1" ht="14.25" x14ac:dyDescent="0.25">
      <c r="A52" s="41" t="s">
        <v>59</v>
      </c>
      <c r="B52" s="29" t="s">
        <v>60</v>
      </c>
      <c r="C52" s="17">
        <v>2</v>
      </c>
      <c r="D52" s="31" t="s">
        <v>39</v>
      </c>
      <c r="E52" s="17"/>
      <c r="F52" s="19">
        <f t="shared" si="4"/>
        <v>0</v>
      </c>
      <c r="G52" s="24"/>
      <c r="I52" s="36"/>
      <c r="J52" s="36"/>
      <c r="K52" s="36"/>
    </row>
    <row r="53" spans="1:11" s="6" customFormat="1" ht="14.25" x14ac:dyDescent="0.25">
      <c r="A53" s="41"/>
      <c r="B53" s="29"/>
      <c r="C53" s="17"/>
      <c r="D53" s="31"/>
      <c r="E53" s="33"/>
      <c r="F53" s="19"/>
      <c r="G53" s="24"/>
      <c r="I53" s="36"/>
      <c r="J53" s="36"/>
      <c r="K53" s="36"/>
    </row>
    <row r="54" spans="1:11" s="6" customFormat="1" ht="18.75" customHeight="1" x14ac:dyDescent="0.25">
      <c r="A54" s="40">
        <v>7.3</v>
      </c>
      <c r="B54" s="28" t="s">
        <v>61</v>
      </c>
      <c r="C54" s="17"/>
      <c r="D54" s="31"/>
      <c r="E54" s="33"/>
      <c r="F54" s="34"/>
      <c r="G54" s="20">
        <f>SUM(F55:F60)</f>
        <v>0</v>
      </c>
      <c r="I54" s="36"/>
      <c r="J54" s="35"/>
      <c r="K54" s="37"/>
    </row>
    <row r="55" spans="1:11" s="6" customFormat="1" ht="16.5" customHeight="1" x14ac:dyDescent="0.25">
      <c r="A55" s="41" t="s">
        <v>62</v>
      </c>
      <c r="B55" s="29" t="s">
        <v>52</v>
      </c>
      <c r="C55" s="17">
        <v>1</v>
      </c>
      <c r="D55" s="31" t="s">
        <v>39</v>
      </c>
      <c r="E55" s="17"/>
      <c r="F55" s="34">
        <f t="shared" ref="F55:F60" si="5">C55*E55</f>
        <v>0</v>
      </c>
      <c r="G55" s="24"/>
      <c r="I55" s="36"/>
      <c r="J55" s="36"/>
      <c r="K55" s="35"/>
    </row>
    <row r="56" spans="1:11" s="6" customFormat="1" ht="15" customHeight="1" x14ac:dyDescent="0.25">
      <c r="A56" s="41" t="s">
        <v>63</v>
      </c>
      <c r="B56" s="29" t="s">
        <v>54</v>
      </c>
      <c r="C56" s="17">
        <v>1</v>
      </c>
      <c r="D56" s="31" t="s">
        <v>39</v>
      </c>
      <c r="E56" s="17"/>
      <c r="F56" s="34">
        <f t="shared" si="5"/>
        <v>0</v>
      </c>
      <c r="G56" s="24"/>
      <c r="I56" s="36"/>
      <c r="J56" s="36"/>
      <c r="K56" s="36"/>
    </row>
    <row r="57" spans="1:11" s="6" customFormat="1" ht="14.25" x14ac:dyDescent="0.25">
      <c r="A57" s="41" t="s">
        <v>64</v>
      </c>
      <c r="B57" s="29" t="s">
        <v>65</v>
      </c>
      <c r="C57" s="17">
        <v>2</v>
      </c>
      <c r="D57" s="31" t="s">
        <v>39</v>
      </c>
      <c r="E57" s="17"/>
      <c r="F57" s="34">
        <f t="shared" si="5"/>
        <v>0</v>
      </c>
      <c r="G57" s="24"/>
      <c r="I57" s="36"/>
      <c r="J57" s="36"/>
      <c r="K57" s="36"/>
    </row>
    <row r="58" spans="1:11" s="6" customFormat="1" ht="14.25" x14ac:dyDescent="0.25">
      <c r="A58" s="41" t="s">
        <v>66</v>
      </c>
      <c r="B58" s="29" t="s">
        <v>67</v>
      </c>
      <c r="C58" s="17">
        <v>2</v>
      </c>
      <c r="D58" s="31" t="s">
        <v>39</v>
      </c>
      <c r="E58" s="42"/>
      <c r="F58" s="34">
        <f t="shared" si="5"/>
        <v>0</v>
      </c>
      <c r="G58" s="24"/>
      <c r="I58" s="36"/>
      <c r="J58" s="36"/>
      <c r="K58" s="36"/>
    </row>
    <row r="59" spans="1:11" s="6" customFormat="1" ht="14.25" x14ac:dyDescent="0.25">
      <c r="A59" s="41" t="s">
        <v>68</v>
      </c>
      <c r="B59" s="29" t="s">
        <v>47</v>
      </c>
      <c r="C59" s="17">
        <v>1</v>
      </c>
      <c r="D59" s="31" t="s">
        <v>39</v>
      </c>
      <c r="E59" s="17"/>
      <c r="F59" s="34">
        <f t="shared" si="5"/>
        <v>0</v>
      </c>
      <c r="G59" s="24"/>
      <c r="I59" s="36"/>
      <c r="J59" s="36"/>
      <c r="K59" s="36"/>
    </row>
    <row r="60" spans="1:11" s="6" customFormat="1" ht="14.25" x14ac:dyDescent="0.25">
      <c r="A60" s="41" t="s">
        <v>69</v>
      </c>
      <c r="B60" s="29" t="s">
        <v>60</v>
      </c>
      <c r="C60" s="17">
        <v>2</v>
      </c>
      <c r="D60" s="31" t="s">
        <v>39</v>
      </c>
      <c r="E60" s="17"/>
      <c r="F60" s="19">
        <f t="shared" si="5"/>
        <v>0</v>
      </c>
      <c r="G60" s="24"/>
      <c r="I60" s="36"/>
      <c r="J60" s="36"/>
      <c r="K60" s="36"/>
    </row>
    <row r="61" spans="1:11" s="6" customFormat="1" ht="14.25" x14ac:dyDescent="0.25">
      <c r="A61" s="41"/>
      <c r="B61" s="29"/>
      <c r="C61" s="17"/>
      <c r="D61" s="31"/>
      <c r="E61" s="33"/>
      <c r="F61" s="34"/>
      <c r="G61" s="24"/>
      <c r="I61" s="36"/>
      <c r="J61" s="36"/>
      <c r="K61" s="36"/>
    </row>
    <row r="62" spans="1:11" s="6" customFormat="1" ht="18.75" customHeight="1" x14ac:dyDescent="0.25">
      <c r="A62" s="40">
        <v>7.4</v>
      </c>
      <c r="B62" s="28" t="s">
        <v>70</v>
      </c>
      <c r="C62" s="17"/>
      <c r="D62" s="31"/>
      <c r="E62" s="33"/>
      <c r="F62" s="34"/>
      <c r="G62" s="20">
        <f>SUM(F63:F68)</f>
        <v>0</v>
      </c>
      <c r="I62" s="36"/>
      <c r="J62" s="35"/>
      <c r="K62" s="37"/>
    </row>
    <row r="63" spans="1:11" s="6" customFormat="1" ht="17.25" customHeight="1" x14ac:dyDescent="0.25">
      <c r="A63" s="41" t="s">
        <v>71</v>
      </c>
      <c r="B63" s="29" t="s">
        <v>72</v>
      </c>
      <c r="C63" s="17">
        <v>1</v>
      </c>
      <c r="D63" s="31" t="s">
        <v>39</v>
      </c>
      <c r="E63" s="17"/>
      <c r="F63" s="34">
        <f t="shared" ref="F63:F68" si="6">C63*E63</f>
        <v>0</v>
      </c>
      <c r="G63" s="24"/>
      <c r="I63" s="36"/>
      <c r="J63" s="36"/>
      <c r="K63" s="35"/>
    </row>
    <row r="64" spans="1:11" s="6" customFormat="1" ht="14.25" x14ac:dyDescent="0.25">
      <c r="A64" s="41" t="s">
        <v>73</v>
      </c>
      <c r="B64" s="29" t="s">
        <v>74</v>
      </c>
      <c r="C64" s="17">
        <v>1</v>
      </c>
      <c r="D64" s="31" t="s">
        <v>39</v>
      </c>
      <c r="E64" s="17"/>
      <c r="F64" s="34">
        <f t="shared" si="6"/>
        <v>0</v>
      </c>
      <c r="G64" s="24"/>
      <c r="I64" s="36"/>
      <c r="J64" s="36"/>
      <c r="K64" s="36"/>
    </row>
    <row r="65" spans="1:11" s="6" customFormat="1" ht="14.25" x14ac:dyDescent="0.25">
      <c r="A65" s="41" t="s">
        <v>75</v>
      </c>
      <c r="B65" s="29" t="s">
        <v>76</v>
      </c>
      <c r="C65" s="17">
        <v>2</v>
      </c>
      <c r="D65" s="31" t="s">
        <v>39</v>
      </c>
      <c r="E65" s="17"/>
      <c r="F65" s="34">
        <f t="shared" si="6"/>
        <v>0</v>
      </c>
      <c r="G65" s="24"/>
      <c r="I65" s="36"/>
      <c r="J65" s="36"/>
      <c r="K65" s="36"/>
    </row>
    <row r="66" spans="1:11" s="6" customFormat="1" ht="14.25" x14ac:dyDescent="0.25">
      <c r="A66" s="41" t="s">
        <v>77</v>
      </c>
      <c r="B66" s="29" t="s">
        <v>45</v>
      </c>
      <c r="C66" s="17">
        <v>2</v>
      </c>
      <c r="D66" s="31" t="s">
        <v>39</v>
      </c>
      <c r="E66" s="42"/>
      <c r="F66" s="34">
        <f t="shared" si="6"/>
        <v>0</v>
      </c>
      <c r="G66" s="24"/>
      <c r="I66" s="36"/>
      <c r="J66" s="36"/>
      <c r="K66" s="36"/>
    </row>
    <row r="67" spans="1:11" s="6" customFormat="1" ht="14.25" x14ac:dyDescent="0.25">
      <c r="A67" s="41" t="s">
        <v>78</v>
      </c>
      <c r="B67" s="29" t="s">
        <v>47</v>
      </c>
      <c r="C67" s="17">
        <v>1</v>
      </c>
      <c r="D67" s="31" t="s">
        <v>39</v>
      </c>
      <c r="E67" s="17"/>
      <c r="F67" s="34">
        <f t="shared" si="6"/>
        <v>0</v>
      </c>
      <c r="G67" s="24"/>
      <c r="I67" s="36"/>
      <c r="J67" s="36"/>
      <c r="K67" s="36"/>
    </row>
    <row r="68" spans="1:11" s="6" customFormat="1" ht="14.25" x14ac:dyDescent="0.25">
      <c r="A68" s="41" t="s">
        <v>79</v>
      </c>
      <c r="B68" s="29" t="s">
        <v>80</v>
      </c>
      <c r="C68" s="17">
        <v>2</v>
      </c>
      <c r="D68" s="31" t="s">
        <v>39</v>
      </c>
      <c r="E68" s="17"/>
      <c r="F68" s="19">
        <f t="shared" si="6"/>
        <v>0</v>
      </c>
      <c r="G68" s="24"/>
      <c r="I68" s="36"/>
      <c r="J68" s="36"/>
      <c r="K68" s="36"/>
    </row>
    <row r="69" spans="1:11" s="6" customFormat="1" ht="14.25" x14ac:dyDescent="0.25">
      <c r="A69" s="44"/>
      <c r="B69" s="29"/>
      <c r="C69" s="17"/>
      <c r="D69" s="31"/>
      <c r="E69" s="17"/>
      <c r="F69" s="19"/>
      <c r="G69" s="24"/>
      <c r="I69" s="36"/>
      <c r="J69" s="36"/>
      <c r="K69" s="36"/>
    </row>
    <row r="70" spans="1:11" s="6" customFormat="1" ht="18.75" customHeight="1" x14ac:dyDescent="0.25">
      <c r="A70" s="40">
        <v>7.5</v>
      </c>
      <c r="B70" s="28" t="s">
        <v>81</v>
      </c>
      <c r="C70" s="17"/>
      <c r="D70" s="31"/>
      <c r="E70" s="33"/>
      <c r="F70" s="34"/>
      <c r="G70" s="20">
        <f>SUM(F71:F76)</f>
        <v>0</v>
      </c>
      <c r="I70" s="36"/>
      <c r="J70" s="35"/>
      <c r="K70" s="37"/>
    </row>
    <row r="71" spans="1:11" s="6" customFormat="1" ht="15.75" customHeight="1" x14ac:dyDescent="0.25">
      <c r="A71" s="41" t="s">
        <v>82</v>
      </c>
      <c r="B71" s="29" t="s">
        <v>83</v>
      </c>
      <c r="C71" s="17">
        <v>1</v>
      </c>
      <c r="D71" s="31" t="s">
        <v>39</v>
      </c>
      <c r="E71" s="17"/>
      <c r="F71" s="34">
        <f t="shared" ref="F71:F76" si="7">C71*E71</f>
        <v>0</v>
      </c>
      <c r="G71" s="24"/>
      <c r="I71" s="36"/>
      <c r="J71" s="36"/>
      <c r="K71" s="35"/>
    </row>
    <row r="72" spans="1:11" s="6" customFormat="1" ht="14.25" x14ac:dyDescent="0.25">
      <c r="A72" s="41" t="s">
        <v>84</v>
      </c>
      <c r="B72" s="29" t="s">
        <v>85</v>
      </c>
      <c r="C72" s="17">
        <v>1</v>
      </c>
      <c r="D72" s="31" t="s">
        <v>39</v>
      </c>
      <c r="E72" s="17"/>
      <c r="F72" s="34">
        <f t="shared" si="7"/>
        <v>0</v>
      </c>
      <c r="G72" s="24"/>
      <c r="I72" s="36"/>
      <c r="J72" s="36"/>
      <c r="K72" s="36"/>
    </row>
    <row r="73" spans="1:11" s="6" customFormat="1" ht="14.25" x14ac:dyDescent="0.25">
      <c r="A73" s="41" t="s">
        <v>86</v>
      </c>
      <c r="B73" s="29" t="s">
        <v>87</v>
      </c>
      <c r="C73" s="17">
        <v>2</v>
      </c>
      <c r="D73" s="31" t="s">
        <v>39</v>
      </c>
      <c r="E73" s="17"/>
      <c r="F73" s="34">
        <f t="shared" si="7"/>
        <v>0</v>
      </c>
      <c r="G73" s="24"/>
      <c r="I73" s="36"/>
      <c r="J73" s="36"/>
      <c r="K73" s="36"/>
    </row>
    <row r="74" spans="1:11" s="6" customFormat="1" ht="14.25" x14ac:dyDescent="0.25">
      <c r="A74" s="41" t="s">
        <v>88</v>
      </c>
      <c r="B74" s="29" t="s">
        <v>89</v>
      </c>
      <c r="C74" s="17">
        <v>2</v>
      </c>
      <c r="D74" s="31" t="s">
        <v>39</v>
      </c>
      <c r="E74" s="42"/>
      <c r="F74" s="34">
        <f t="shared" si="7"/>
        <v>0</v>
      </c>
      <c r="G74" s="24"/>
      <c r="I74" s="36"/>
      <c r="J74" s="36"/>
      <c r="K74" s="36"/>
    </row>
    <row r="75" spans="1:11" s="6" customFormat="1" ht="14.25" x14ac:dyDescent="0.25">
      <c r="A75" s="41" t="s">
        <v>90</v>
      </c>
      <c r="B75" s="29" t="s">
        <v>47</v>
      </c>
      <c r="C75" s="17">
        <v>1</v>
      </c>
      <c r="D75" s="31" t="s">
        <v>39</v>
      </c>
      <c r="E75" s="17"/>
      <c r="F75" s="34">
        <f t="shared" si="7"/>
        <v>0</v>
      </c>
      <c r="G75" s="24"/>
      <c r="I75" s="36"/>
      <c r="J75" s="36"/>
      <c r="K75" s="36"/>
    </row>
    <row r="76" spans="1:11" s="6" customFormat="1" ht="14.25" x14ac:dyDescent="0.25">
      <c r="A76" s="41" t="s">
        <v>91</v>
      </c>
      <c r="B76" s="29" t="s">
        <v>92</v>
      </c>
      <c r="C76" s="17">
        <v>2</v>
      </c>
      <c r="D76" s="31" t="s">
        <v>39</v>
      </c>
      <c r="E76" s="17"/>
      <c r="F76" s="19">
        <f t="shared" si="7"/>
        <v>0</v>
      </c>
      <c r="G76" s="24"/>
      <c r="I76" s="36"/>
      <c r="J76" s="36"/>
      <c r="K76" s="36"/>
    </row>
    <row r="77" spans="1:11" s="6" customFormat="1" ht="14.25" x14ac:dyDescent="0.25">
      <c r="A77" s="41"/>
      <c r="B77" s="29"/>
      <c r="C77" s="17"/>
      <c r="D77" s="31"/>
      <c r="E77" s="33"/>
      <c r="F77" s="34"/>
      <c r="G77" s="24"/>
      <c r="I77" s="36"/>
      <c r="J77" s="36"/>
      <c r="K77" s="36"/>
    </row>
    <row r="78" spans="1:11" s="6" customFormat="1" ht="18.75" customHeight="1" x14ac:dyDescent="0.25">
      <c r="A78" s="40">
        <v>7.6</v>
      </c>
      <c r="B78" s="28" t="s">
        <v>93</v>
      </c>
      <c r="C78" s="17"/>
      <c r="D78" s="31"/>
      <c r="E78" s="33"/>
      <c r="F78" s="34"/>
      <c r="G78" s="20">
        <f>SUM(F79:F84)</f>
        <v>0</v>
      </c>
      <c r="I78" s="36"/>
      <c r="J78" s="35"/>
      <c r="K78" s="37"/>
    </row>
    <row r="79" spans="1:11" s="6" customFormat="1" ht="17.25" customHeight="1" x14ac:dyDescent="0.25">
      <c r="A79" s="41" t="s">
        <v>94</v>
      </c>
      <c r="B79" s="29" t="s">
        <v>83</v>
      </c>
      <c r="C79" s="17">
        <v>1</v>
      </c>
      <c r="D79" s="31" t="s">
        <v>39</v>
      </c>
      <c r="E79" s="17"/>
      <c r="F79" s="34">
        <f t="shared" ref="F79:F84" si="8">C79*E79</f>
        <v>0</v>
      </c>
      <c r="G79" s="24"/>
      <c r="I79" s="36"/>
      <c r="J79" s="36"/>
      <c r="K79" s="35"/>
    </row>
    <row r="80" spans="1:11" s="6" customFormat="1" ht="14.25" x14ac:dyDescent="0.25">
      <c r="A80" s="41" t="s">
        <v>95</v>
      </c>
      <c r="B80" s="29" t="s">
        <v>85</v>
      </c>
      <c r="C80" s="17">
        <v>1</v>
      </c>
      <c r="D80" s="31" t="s">
        <v>39</v>
      </c>
      <c r="E80" s="17"/>
      <c r="F80" s="34">
        <f t="shared" si="8"/>
        <v>0</v>
      </c>
      <c r="G80" s="24"/>
      <c r="I80" s="36"/>
      <c r="J80" s="36"/>
      <c r="K80" s="36"/>
    </row>
    <row r="81" spans="1:11" s="6" customFormat="1" ht="14.25" x14ac:dyDescent="0.25">
      <c r="A81" s="41" t="s">
        <v>96</v>
      </c>
      <c r="B81" s="29" t="s">
        <v>87</v>
      </c>
      <c r="C81" s="17">
        <v>2</v>
      </c>
      <c r="D81" s="31" t="s">
        <v>39</v>
      </c>
      <c r="E81" s="17"/>
      <c r="F81" s="34">
        <f t="shared" si="8"/>
        <v>0</v>
      </c>
      <c r="G81" s="24"/>
      <c r="I81" s="36"/>
      <c r="J81" s="36"/>
      <c r="K81" s="36"/>
    </row>
    <row r="82" spans="1:11" s="6" customFormat="1" ht="14.25" x14ac:dyDescent="0.25">
      <c r="A82" s="41" t="s">
        <v>97</v>
      </c>
      <c r="B82" s="29" t="s">
        <v>89</v>
      </c>
      <c r="C82" s="17">
        <v>2</v>
      </c>
      <c r="D82" s="31" t="s">
        <v>39</v>
      </c>
      <c r="E82" s="42"/>
      <c r="F82" s="34">
        <f t="shared" si="8"/>
        <v>0</v>
      </c>
      <c r="G82" s="24"/>
      <c r="I82" s="36"/>
      <c r="J82" s="36"/>
      <c r="K82" s="36"/>
    </row>
    <row r="83" spans="1:11" s="6" customFormat="1" ht="14.25" x14ac:dyDescent="0.25">
      <c r="A83" s="41" t="s">
        <v>98</v>
      </c>
      <c r="B83" s="29" t="s">
        <v>47</v>
      </c>
      <c r="C83" s="17">
        <v>1</v>
      </c>
      <c r="D83" s="31" t="s">
        <v>39</v>
      </c>
      <c r="E83" s="17"/>
      <c r="F83" s="34">
        <f t="shared" si="8"/>
        <v>0</v>
      </c>
      <c r="G83" s="24"/>
      <c r="I83" s="36"/>
      <c r="J83" s="36"/>
      <c r="K83" s="36"/>
    </row>
    <row r="84" spans="1:11" s="6" customFormat="1" ht="14.25" x14ac:dyDescent="0.25">
      <c r="A84" s="41" t="s">
        <v>99</v>
      </c>
      <c r="B84" s="29" t="s">
        <v>92</v>
      </c>
      <c r="C84" s="17">
        <v>2</v>
      </c>
      <c r="D84" s="31" t="s">
        <v>39</v>
      </c>
      <c r="E84" s="17"/>
      <c r="F84" s="19">
        <f t="shared" si="8"/>
        <v>0</v>
      </c>
      <c r="G84" s="24"/>
      <c r="I84" s="36"/>
      <c r="J84" s="36"/>
      <c r="K84" s="36"/>
    </row>
    <row r="85" spans="1:11" s="6" customFormat="1" ht="14.25" x14ac:dyDescent="0.25">
      <c r="A85" s="41"/>
      <c r="B85" s="29"/>
      <c r="C85" s="17"/>
      <c r="D85" s="31"/>
      <c r="E85" s="33"/>
      <c r="F85" s="34"/>
      <c r="G85" s="24"/>
      <c r="I85" s="36"/>
      <c r="J85" s="36"/>
      <c r="K85" s="36"/>
    </row>
    <row r="86" spans="1:11" s="6" customFormat="1" ht="14.25" x14ac:dyDescent="0.25">
      <c r="A86" s="41"/>
      <c r="B86" s="29"/>
      <c r="C86" s="17"/>
      <c r="D86" s="31"/>
      <c r="E86" s="33"/>
      <c r="F86" s="34"/>
      <c r="G86" s="24"/>
      <c r="I86" s="36"/>
      <c r="J86" s="36"/>
      <c r="K86" s="36"/>
    </row>
    <row r="87" spans="1:11" s="6" customFormat="1" ht="31.5" customHeight="1" x14ac:dyDescent="0.25">
      <c r="A87" s="40">
        <v>7.7</v>
      </c>
      <c r="B87" s="28" t="s">
        <v>100</v>
      </c>
      <c r="C87" s="17"/>
      <c r="D87" s="31"/>
      <c r="E87" s="33"/>
      <c r="F87" s="19"/>
      <c r="G87" s="45">
        <f>SUM(F88:F92)</f>
        <v>0</v>
      </c>
      <c r="I87" s="36"/>
      <c r="J87" s="35"/>
      <c r="K87" s="37"/>
    </row>
    <row r="88" spans="1:11" s="6" customFormat="1" ht="30.75" customHeight="1" x14ac:dyDescent="0.25">
      <c r="A88" s="41" t="s">
        <v>101</v>
      </c>
      <c r="B88" s="29" t="s">
        <v>102</v>
      </c>
      <c r="C88" s="17">
        <v>1</v>
      </c>
      <c r="D88" s="31" t="s">
        <v>103</v>
      </c>
      <c r="E88" s="17"/>
      <c r="F88" s="19">
        <f t="shared" ref="F88:F92" si="9">C88*E88</f>
        <v>0</v>
      </c>
      <c r="G88" s="24"/>
      <c r="I88" s="36"/>
      <c r="J88" s="36"/>
      <c r="K88" s="35"/>
    </row>
    <row r="89" spans="1:11" s="6" customFormat="1" ht="18" customHeight="1" x14ac:dyDescent="0.25">
      <c r="A89" s="41" t="s">
        <v>104</v>
      </c>
      <c r="B89" s="29" t="s">
        <v>105</v>
      </c>
      <c r="C89" s="17">
        <v>1</v>
      </c>
      <c r="D89" s="31" t="s">
        <v>39</v>
      </c>
      <c r="E89" s="17"/>
      <c r="F89" s="19">
        <f t="shared" si="9"/>
        <v>0</v>
      </c>
      <c r="G89" s="24"/>
      <c r="I89" s="36"/>
      <c r="J89" s="36"/>
      <c r="K89" s="36"/>
    </row>
    <row r="90" spans="1:11" s="6" customFormat="1" ht="18" customHeight="1" x14ac:dyDescent="0.25">
      <c r="A90" s="41" t="s">
        <v>106</v>
      </c>
      <c r="B90" s="29" t="s">
        <v>107</v>
      </c>
      <c r="C90" s="17">
        <v>1</v>
      </c>
      <c r="D90" s="31" t="s">
        <v>103</v>
      </c>
      <c r="E90" s="17"/>
      <c r="F90" s="19">
        <f t="shared" si="9"/>
        <v>0</v>
      </c>
      <c r="G90" s="24"/>
      <c r="I90" s="36"/>
      <c r="J90" s="36"/>
      <c r="K90" s="36"/>
    </row>
    <row r="91" spans="1:11" s="6" customFormat="1" ht="42.75" x14ac:dyDescent="0.25">
      <c r="A91" s="41" t="s">
        <v>108</v>
      </c>
      <c r="B91" s="29" t="s">
        <v>109</v>
      </c>
      <c r="C91" s="17">
        <v>1</v>
      </c>
      <c r="D91" s="31" t="s">
        <v>39</v>
      </c>
      <c r="E91" s="46"/>
      <c r="F91" s="19">
        <f t="shared" si="9"/>
        <v>0</v>
      </c>
      <c r="G91" s="24"/>
      <c r="I91" s="36"/>
      <c r="J91" s="36"/>
      <c r="K91" s="36"/>
    </row>
    <row r="92" spans="1:11" s="6" customFormat="1" ht="28.5" x14ac:dyDescent="0.25">
      <c r="A92" s="41" t="s">
        <v>110</v>
      </c>
      <c r="B92" s="29" t="s">
        <v>111</v>
      </c>
      <c r="C92" s="17">
        <v>1</v>
      </c>
      <c r="D92" s="31" t="s">
        <v>39</v>
      </c>
      <c r="E92" s="17"/>
      <c r="F92" s="19">
        <f t="shared" si="9"/>
        <v>0</v>
      </c>
      <c r="G92" s="24"/>
      <c r="I92" s="36"/>
      <c r="J92" s="36"/>
      <c r="K92" s="36"/>
    </row>
    <row r="93" spans="1:11" s="6" customFormat="1" ht="14.25" x14ac:dyDescent="0.25">
      <c r="A93" s="41"/>
      <c r="B93" s="29"/>
      <c r="C93" s="17"/>
      <c r="D93" s="31"/>
      <c r="E93" s="33"/>
      <c r="F93" s="34"/>
      <c r="G93" s="24"/>
      <c r="I93" s="36"/>
      <c r="J93" s="36"/>
      <c r="K93" s="36"/>
    </row>
    <row r="94" spans="1:11" s="6" customFormat="1" ht="15.75" x14ac:dyDescent="0.25">
      <c r="A94" s="15">
        <v>8</v>
      </c>
      <c r="B94" s="16" t="s">
        <v>112</v>
      </c>
      <c r="C94" s="17"/>
      <c r="D94" s="18"/>
      <c r="E94" s="27"/>
      <c r="F94" s="18"/>
      <c r="G94" s="39"/>
      <c r="K94" s="35"/>
    </row>
    <row r="95" spans="1:11" s="6" customFormat="1" ht="28.5" x14ac:dyDescent="0.25">
      <c r="A95" s="40">
        <v>8.1</v>
      </c>
      <c r="B95" s="28" t="s">
        <v>113</v>
      </c>
      <c r="C95" s="17"/>
      <c r="D95" s="18"/>
      <c r="E95" s="27"/>
      <c r="F95" s="18"/>
      <c r="G95" s="45">
        <f>SUM(F96:F103)</f>
        <v>0</v>
      </c>
      <c r="K95" s="35"/>
    </row>
    <row r="96" spans="1:11" s="6" customFormat="1" ht="15.75" x14ac:dyDescent="0.25">
      <c r="A96" s="41" t="s">
        <v>114</v>
      </c>
      <c r="B96" s="29" t="s">
        <v>115</v>
      </c>
      <c r="C96" s="17">
        <v>1</v>
      </c>
      <c r="D96" s="31" t="s">
        <v>39</v>
      </c>
      <c r="E96" s="19"/>
      <c r="F96" s="19">
        <f t="shared" ref="F96:F103" si="10">C96*E96</f>
        <v>0</v>
      </c>
      <c r="G96" s="45"/>
      <c r="K96" s="35"/>
    </row>
    <row r="97" spans="1:11" s="6" customFormat="1" ht="31.5" customHeight="1" x14ac:dyDescent="0.25">
      <c r="A97" s="41" t="s">
        <v>116</v>
      </c>
      <c r="B97" s="29" t="s">
        <v>117</v>
      </c>
      <c r="C97" s="17">
        <v>12</v>
      </c>
      <c r="D97" s="31" t="s">
        <v>118</v>
      </c>
      <c r="E97" s="17"/>
      <c r="F97" s="34">
        <f t="shared" si="10"/>
        <v>0</v>
      </c>
      <c r="G97" s="24"/>
      <c r="I97" s="36"/>
      <c r="J97" s="35"/>
      <c r="K97" s="37"/>
    </row>
    <row r="98" spans="1:11" s="6" customFormat="1" ht="33" customHeight="1" x14ac:dyDescent="0.25">
      <c r="A98" s="41" t="s">
        <v>119</v>
      </c>
      <c r="B98" s="29" t="s">
        <v>120</v>
      </c>
      <c r="C98" s="17">
        <v>4</v>
      </c>
      <c r="D98" s="31" t="s">
        <v>39</v>
      </c>
      <c r="E98" s="17"/>
      <c r="F98" s="34">
        <f t="shared" si="10"/>
        <v>0</v>
      </c>
      <c r="G98" s="24"/>
      <c r="I98" s="36"/>
      <c r="J98" s="36"/>
      <c r="K98" s="35"/>
    </row>
    <row r="99" spans="1:11" s="6" customFormat="1" ht="28.5" x14ac:dyDescent="0.25">
      <c r="A99" s="41" t="s">
        <v>121</v>
      </c>
      <c r="B99" s="29" t="s">
        <v>122</v>
      </c>
      <c r="C99" s="17">
        <v>2</v>
      </c>
      <c r="D99" s="31" t="s">
        <v>39</v>
      </c>
      <c r="E99" s="17"/>
      <c r="F99" s="34">
        <f t="shared" si="10"/>
        <v>0</v>
      </c>
      <c r="G99" s="24"/>
      <c r="I99" s="36"/>
      <c r="J99" s="36"/>
      <c r="K99" s="36"/>
    </row>
    <row r="100" spans="1:11" s="6" customFormat="1" ht="18.75" customHeight="1" x14ac:dyDescent="0.25">
      <c r="A100" s="41" t="s">
        <v>123</v>
      </c>
      <c r="B100" s="29" t="s">
        <v>124</v>
      </c>
      <c r="C100" s="17">
        <v>0.24</v>
      </c>
      <c r="D100" s="31" t="s">
        <v>125</v>
      </c>
      <c r="E100" s="17"/>
      <c r="F100" s="34">
        <f t="shared" si="10"/>
        <v>0</v>
      </c>
      <c r="G100" s="24"/>
      <c r="I100" s="36"/>
      <c r="J100" s="36"/>
      <c r="K100" s="36"/>
    </row>
    <row r="101" spans="1:11" s="6" customFormat="1" ht="28.5" x14ac:dyDescent="0.25">
      <c r="A101" s="41" t="s">
        <v>126</v>
      </c>
      <c r="B101" s="29" t="s">
        <v>127</v>
      </c>
      <c r="C101" s="17">
        <v>7.02</v>
      </c>
      <c r="D101" s="31" t="s">
        <v>17</v>
      </c>
      <c r="E101" s="42"/>
      <c r="F101" s="34">
        <f t="shared" si="10"/>
        <v>0</v>
      </c>
      <c r="G101" s="24"/>
      <c r="I101" s="36"/>
      <c r="J101" s="36"/>
      <c r="K101" s="36"/>
    </row>
    <row r="102" spans="1:11" s="6" customFormat="1" ht="28.5" x14ac:dyDescent="0.25">
      <c r="A102" s="41" t="s">
        <v>128</v>
      </c>
      <c r="B102" s="29" t="s">
        <v>129</v>
      </c>
      <c r="C102" s="17">
        <v>7.02</v>
      </c>
      <c r="D102" s="31" t="s">
        <v>17</v>
      </c>
      <c r="E102" s="17"/>
      <c r="F102" s="34">
        <f t="shared" si="10"/>
        <v>0</v>
      </c>
      <c r="G102" s="24"/>
      <c r="I102" s="36"/>
      <c r="J102" s="36"/>
      <c r="K102" s="36"/>
    </row>
    <row r="103" spans="1:11" s="6" customFormat="1" ht="28.5" x14ac:dyDescent="0.25">
      <c r="A103" s="41" t="s">
        <v>130</v>
      </c>
      <c r="B103" s="29" t="s">
        <v>131</v>
      </c>
      <c r="C103" s="17">
        <v>1</v>
      </c>
      <c r="D103" s="31" t="s">
        <v>39</v>
      </c>
      <c r="E103" s="17"/>
      <c r="F103" s="34">
        <f t="shared" si="10"/>
        <v>0</v>
      </c>
      <c r="G103" s="24"/>
      <c r="I103" s="36"/>
      <c r="J103" s="36"/>
      <c r="K103" s="36"/>
    </row>
    <row r="104" spans="1:11" s="6" customFormat="1" ht="15.75" x14ac:dyDescent="0.25">
      <c r="A104" s="41"/>
      <c r="B104" s="32"/>
      <c r="C104" s="17"/>
      <c r="D104" s="31"/>
      <c r="E104" s="43"/>
      <c r="F104" s="34"/>
      <c r="G104" s="24"/>
      <c r="I104" s="36"/>
      <c r="J104" s="36"/>
      <c r="K104" s="35"/>
    </row>
    <row r="105" spans="1:11" s="6" customFormat="1" ht="15.75" x14ac:dyDescent="0.25">
      <c r="A105" s="15">
        <v>9</v>
      </c>
      <c r="B105" s="16" t="s">
        <v>132</v>
      </c>
      <c r="C105" s="17"/>
      <c r="D105" s="18"/>
      <c r="E105" s="27"/>
      <c r="F105" s="18"/>
      <c r="G105" s="45">
        <f>SUM(F106:F108)</f>
        <v>0</v>
      </c>
      <c r="K105" s="35"/>
    </row>
    <row r="106" spans="1:11" s="6" customFormat="1" ht="27.75" customHeight="1" x14ac:dyDescent="0.25">
      <c r="A106" s="47">
        <v>9.1</v>
      </c>
      <c r="B106" s="29" t="s">
        <v>133</v>
      </c>
      <c r="C106" s="17">
        <f>C14*0.8</f>
        <v>1200</v>
      </c>
      <c r="D106" s="31" t="s">
        <v>17</v>
      </c>
      <c r="E106" s="17"/>
      <c r="F106" s="34">
        <f t="shared" ref="F106:F108" si="11">C106*E106</f>
        <v>0</v>
      </c>
      <c r="G106" s="24"/>
      <c r="I106" s="36"/>
      <c r="J106" s="35"/>
      <c r="K106" s="37"/>
    </row>
    <row r="107" spans="1:11" s="6" customFormat="1" ht="31.5" customHeight="1" x14ac:dyDescent="0.25">
      <c r="A107" s="47">
        <v>9.1999999999999993</v>
      </c>
      <c r="B107" s="29" t="s">
        <v>134</v>
      </c>
      <c r="C107" s="17">
        <f>C106</f>
        <v>1200</v>
      </c>
      <c r="D107" s="31" t="s">
        <v>17</v>
      </c>
      <c r="E107" s="17"/>
      <c r="F107" s="34">
        <f t="shared" si="11"/>
        <v>0</v>
      </c>
      <c r="G107" s="24"/>
      <c r="I107" s="36"/>
      <c r="J107" s="36"/>
      <c r="K107" s="35"/>
    </row>
    <row r="108" spans="1:11" s="6" customFormat="1" ht="14.25" x14ac:dyDescent="0.25">
      <c r="A108" s="47">
        <v>9.3000000000000007</v>
      </c>
      <c r="B108" s="29" t="s">
        <v>135</v>
      </c>
      <c r="C108" s="17">
        <f>C106*0.0762*32</f>
        <v>2926.08</v>
      </c>
      <c r="D108" s="48" t="s">
        <v>136</v>
      </c>
      <c r="E108" s="17"/>
      <c r="F108" s="34">
        <f t="shared" si="11"/>
        <v>0</v>
      </c>
      <c r="G108" s="24"/>
      <c r="I108" s="36"/>
      <c r="J108" s="36"/>
      <c r="K108" s="36"/>
    </row>
    <row r="109" spans="1:11" s="6" customFormat="1" ht="14.25" x14ac:dyDescent="0.25">
      <c r="A109" s="38"/>
      <c r="B109" s="29"/>
      <c r="C109" s="17"/>
      <c r="D109" s="31"/>
      <c r="E109" s="33"/>
      <c r="F109" s="34"/>
      <c r="G109" s="24"/>
      <c r="I109" s="36"/>
      <c r="J109" s="36"/>
      <c r="K109" s="36"/>
    </row>
    <row r="110" spans="1:11" s="6" customFormat="1" ht="15.75" x14ac:dyDescent="0.25">
      <c r="A110" s="15">
        <v>10</v>
      </c>
      <c r="B110" s="16" t="s">
        <v>137</v>
      </c>
      <c r="C110" s="17"/>
      <c r="D110" s="18"/>
      <c r="E110" s="27"/>
      <c r="F110" s="18"/>
      <c r="G110" s="45">
        <f>SUM(F111)</f>
        <v>0</v>
      </c>
      <c r="K110" s="35"/>
    </row>
    <row r="111" spans="1:11" s="6" customFormat="1" ht="86.25" customHeight="1" x14ac:dyDescent="0.25">
      <c r="A111" s="47">
        <v>10.1</v>
      </c>
      <c r="B111" s="29" t="s">
        <v>138</v>
      </c>
      <c r="C111" s="17">
        <f>C14</f>
        <v>1500</v>
      </c>
      <c r="D111" s="31" t="s">
        <v>118</v>
      </c>
      <c r="E111" s="17"/>
      <c r="F111" s="34">
        <f t="shared" ref="F111" si="12">C111*E111</f>
        <v>0</v>
      </c>
      <c r="G111" s="24"/>
      <c r="I111" s="36"/>
      <c r="J111" s="35"/>
      <c r="K111" s="37"/>
    </row>
    <row r="112" spans="1:11" s="6" customFormat="1" ht="14.25" x14ac:dyDescent="0.25">
      <c r="A112" s="38"/>
      <c r="B112" s="29"/>
      <c r="C112" s="17"/>
      <c r="D112" s="31"/>
      <c r="E112" s="33"/>
      <c r="F112" s="34"/>
      <c r="G112" s="24"/>
      <c r="I112" s="36"/>
      <c r="J112" s="36"/>
      <c r="K112" s="36"/>
    </row>
    <row r="113" spans="1:11" s="6" customFormat="1" ht="15.75" x14ac:dyDescent="0.25">
      <c r="A113" s="15">
        <v>11</v>
      </c>
      <c r="B113" s="16" t="s">
        <v>139</v>
      </c>
      <c r="C113" s="17"/>
      <c r="D113" s="18"/>
      <c r="E113" s="27"/>
      <c r="F113" s="18"/>
      <c r="G113" s="45">
        <f>SUM(F114)</f>
        <v>0</v>
      </c>
      <c r="K113" s="35"/>
    </row>
    <row r="114" spans="1:11" s="6" customFormat="1" ht="31.5" customHeight="1" x14ac:dyDescent="0.25">
      <c r="A114" s="47">
        <v>11.1</v>
      </c>
      <c r="B114" s="29" t="s">
        <v>140</v>
      </c>
      <c r="C114" s="17">
        <f>C14</f>
        <v>1500</v>
      </c>
      <c r="D114" s="31" t="s">
        <v>118</v>
      </c>
      <c r="E114" s="17"/>
      <c r="F114" s="34">
        <f t="shared" ref="F114" si="13">C114*E114</f>
        <v>0</v>
      </c>
      <c r="G114" s="24"/>
      <c r="I114" s="36"/>
      <c r="J114" s="35"/>
      <c r="K114" s="37"/>
    </row>
    <row r="115" spans="1:11" s="6" customFormat="1" ht="14.25" x14ac:dyDescent="0.25">
      <c r="A115" s="38"/>
      <c r="B115" s="29"/>
      <c r="C115" s="17"/>
      <c r="D115" s="31"/>
      <c r="E115" s="33"/>
      <c r="F115" s="34"/>
      <c r="G115" s="24"/>
      <c r="I115" s="36"/>
      <c r="J115" s="36"/>
      <c r="K115" s="36"/>
    </row>
    <row r="116" spans="1:11" s="6" customFormat="1" ht="15.75" x14ac:dyDescent="0.25">
      <c r="A116" s="15">
        <v>12</v>
      </c>
      <c r="B116" s="16" t="s">
        <v>141</v>
      </c>
      <c r="C116" s="17"/>
      <c r="D116" s="18"/>
      <c r="E116" s="27"/>
      <c r="F116" s="18"/>
      <c r="G116" s="45">
        <f>SUM(F117:F118)</f>
        <v>0</v>
      </c>
      <c r="K116" s="35"/>
    </row>
    <row r="117" spans="1:11" s="6" customFormat="1" ht="75" customHeight="1" x14ac:dyDescent="0.25">
      <c r="A117" s="47">
        <v>12.1</v>
      </c>
      <c r="B117" s="29" t="s">
        <v>142</v>
      </c>
      <c r="C117" s="17">
        <v>1</v>
      </c>
      <c r="D117" s="31" t="s">
        <v>39</v>
      </c>
      <c r="E117" s="17"/>
      <c r="F117" s="34">
        <f t="shared" ref="F117:F118" si="14">C117*E117</f>
        <v>0</v>
      </c>
      <c r="G117" s="24"/>
      <c r="I117" s="36"/>
      <c r="J117" s="35"/>
      <c r="K117" s="37"/>
    </row>
    <row r="118" spans="1:11" s="6" customFormat="1" ht="31.5" customHeight="1" x14ac:dyDescent="0.25">
      <c r="A118" s="47">
        <v>12.2</v>
      </c>
      <c r="B118" s="29" t="s">
        <v>143</v>
      </c>
      <c r="C118" s="17">
        <v>6</v>
      </c>
      <c r="D118" s="31" t="s">
        <v>144</v>
      </c>
      <c r="E118" s="17"/>
      <c r="F118" s="34">
        <f t="shared" si="14"/>
        <v>0</v>
      </c>
      <c r="G118" s="24"/>
      <c r="I118" s="36"/>
      <c r="J118" s="36"/>
      <c r="K118" s="35"/>
    </row>
    <row r="119" spans="1:11" ht="15.75" x14ac:dyDescent="0.25">
      <c r="A119" s="38"/>
      <c r="B119" s="49"/>
      <c r="C119" s="17"/>
      <c r="D119" s="31"/>
      <c r="E119" s="50"/>
      <c r="F119" s="51"/>
      <c r="G119" s="52"/>
      <c r="I119" s="53"/>
      <c r="J119" s="53"/>
      <c r="K119" s="54"/>
    </row>
    <row r="120" spans="1:11" ht="18.75" customHeight="1" x14ac:dyDescent="0.25">
      <c r="A120" s="55"/>
      <c r="B120" s="49"/>
      <c r="C120" s="17"/>
      <c r="D120" s="97" t="s">
        <v>145</v>
      </c>
      <c r="E120" s="97"/>
      <c r="F120" s="97"/>
      <c r="G120" s="56">
        <f>SUM(G13:G117)</f>
        <v>0</v>
      </c>
      <c r="I120" s="57"/>
      <c r="K120" s="54"/>
    </row>
    <row r="121" spans="1:11" ht="14.25" x14ac:dyDescent="0.2">
      <c r="A121" s="58"/>
      <c r="B121" s="58"/>
      <c r="C121" s="58"/>
      <c r="D121" s="98"/>
      <c r="E121" s="98"/>
      <c r="F121" s="98"/>
      <c r="G121" s="58"/>
    </row>
    <row r="122" spans="1:11" ht="14.25" x14ac:dyDescent="0.2">
      <c r="A122" s="15">
        <v>13</v>
      </c>
      <c r="B122" s="59" t="s">
        <v>146</v>
      </c>
      <c r="C122" s="60"/>
      <c r="D122" s="18"/>
      <c r="E122" s="61"/>
      <c r="F122" s="62"/>
      <c r="G122" s="63">
        <f>SUM(F123:F130)</f>
        <v>0</v>
      </c>
    </row>
    <row r="123" spans="1:11" ht="14.25" x14ac:dyDescent="0.2">
      <c r="A123" s="47">
        <v>13.1</v>
      </c>
      <c r="B123" s="58" t="s">
        <v>147</v>
      </c>
      <c r="C123" s="17">
        <v>1</v>
      </c>
      <c r="D123" s="31" t="s">
        <v>148</v>
      </c>
      <c r="E123" s="61"/>
      <c r="F123" s="64">
        <f t="shared" ref="F123:F128" si="15">+($G$120*C123)/100</f>
        <v>0</v>
      </c>
      <c r="G123" s="63"/>
    </row>
    <row r="124" spans="1:11" ht="15.75" x14ac:dyDescent="0.2">
      <c r="A124" s="47">
        <v>13.2</v>
      </c>
      <c r="B124" s="58" t="s">
        <v>149</v>
      </c>
      <c r="C124" s="17">
        <v>0.1</v>
      </c>
      <c r="D124" s="31" t="s">
        <v>148</v>
      </c>
      <c r="E124" s="61"/>
      <c r="F124" s="64">
        <f t="shared" si="15"/>
        <v>0</v>
      </c>
      <c r="G124" s="63"/>
      <c r="K124" s="65"/>
    </row>
    <row r="125" spans="1:11" ht="15.75" x14ac:dyDescent="0.25">
      <c r="A125" s="47">
        <v>13.3</v>
      </c>
      <c r="B125" s="58" t="s">
        <v>150</v>
      </c>
      <c r="C125" s="17">
        <v>5</v>
      </c>
      <c r="D125" s="31" t="s">
        <v>148</v>
      </c>
      <c r="E125" s="17"/>
      <c r="F125" s="64">
        <f t="shared" si="15"/>
        <v>0</v>
      </c>
      <c r="G125" s="58"/>
      <c r="K125" s="66"/>
    </row>
    <row r="126" spans="1:11" ht="15.75" x14ac:dyDescent="0.25">
      <c r="A126" s="47">
        <v>13.4</v>
      </c>
      <c r="B126" s="58" t="s">
        <v>151</v>
      </c>
      <c r="C126" s="17">
        <v>4.3499999999999996</v>
      </c>
      <c r="D126" s="31" t="s">
        <v>148</v>
      </c>
      <c r="E126" s="17"/>
      <c r="F126" s="64">
        <f t="shared" si="15"/>
        <v>0</v>
      </c>
      <c r="G126" s="58"/>
      <c r="K126" s="66"/>
    </row>
    <row r="127" spans="1:11" ht="15.75" x14ac:dyDescent="0.25">
      <c r="A127" s="47">
        <v>13.5</v>
      </c>
      <c r="B127" s="58" t="s">
        <v>152</v>
      </c>
      <c r="C127" s="17">
        <v>2</v>
      </c>
      <c r="D127" s="31" t="s">
        <v>148</v>
      </c>
      <c r="E127" s="17"/>
      <c r="F127" s="64">
        <f t="shared" si="15"/>
        <v>0</v>
      </c>
      <c r="G127" s="58"/>
      <c r="K127" s="66"/>
    </row>
    <row r="128" spans="1:11" ht="15.75" x14ac:dyDescent="0.2">
      <c r="A128" s="47">
        <v>13.6</v>
      </c>
      <c r="B128" s="58" t="s">
        <v>153</v>
      </c>
      <c r="C128" s="17">
        <v>10</v>
      </c>
      <c r="D128" s="31" t="s">
        <v>148</v>
      </c>
      <c r="E128" s="17"/>
      <c r="F128" s="64">
        <f t="shared" si="15"/>
        <v>0</v>
      </c>
      <c r="G128" s="58"/>
      <c r="K128" s="65"/>
    </row>
    <row r="129" spans="1:11" ht="15.75" x14ac:dyDescent="0.2">
      <c r="A129" s="47">
        <v>13.7</v>
      </c>
      <c r="B129" s="58" t="s">
        <v>154</v>
      </c>
      <c r="C129" s="17">
        <v>18</v>
      </c>
      <c r="D129" s="31" t="s">
        <v>148</v>
      </c>
      <c r="E129" s="17"/>
      <c r="F129" s="64">
        <f>+C129*F128/100</f>
        <v>0</v>
      </c>
      <c r="G129" s="58"/>
      <c r="K129" s="65"/>
    </row>
    <row r="130" spans="1:11" ht="16.5" thickBot="1" x14ac:dyDescent="0.25">
      <c r="A130" s="47">
        <v>13.8</v>
      </c>
      <c r="B130" s="58" t="s">
        <v>155</v>
      </c>
      <c r="C130" s="17">
        <v>10</v>
      </c>
      <c r="D130" s="31" t="s">
        <v>148</v>
      </c>
      <c r="E130" s="17"/>
      <c r="F130" s="17">
        <f>+($G$120*C130)/100</f>
        <v>0</v>
      </c>
      <c r="G130" s="58"/>
      <c r="I130" s="67"/>
      <c r="K130" s="65"/>
    </row>
    <row r="131" spans="1:11" ht="16.5" thickBot="1" x14ac:dyDescent="0.3">
      <c r="A131" s="68"/>
      <c r="B131" s="68"/>
      <c r="C131" s="68"/>
      <c r="D131" s="99" t="s">
        <v>156</v>
      </c>
      <c r="E131" s="100"/>
      <c r="F131" s="101"/>
      <c r="G131" s="69">
        <v>11228495.072786998</v>
      </c>
      <c r="I131" s="53"/>
      <c r="J131" s="70"/>
      <c r="K131" s="66"/>
    </row>
    <row r="132" spans="1:11" ht="15.75" x14ac:dyDescent="0.25">
      <c r="A132" s="68"/>
      <c r="B132" s="68"/>
      <c r="C132" s="68"/>
      <c r="D132" s="71"/>
      <c r="E132" s="71"/>
      <c r="F132" s="71"/>
      <c r="G132" s="72"/>
      <c r="J132" s="73"/>
      <c r="K132" s="66"/>
    </row>
    <row r="133" spans="1:11" ht="15.75" x14ac:dyDescent="0.2">
      <c r="A133" s="74"/>
      <c r="B133" s="74"/>
      <c r="C133" s="74"/>
      <c r="D133" s="71"/>
      <c r="E133" s="71"/>
      <c r="F133" s="71"/>
      <c r="G133" s="72"/>
      <c r="K133" s="65"/>
    </row>
    <row r="134" spans="1:11" ht="14.25" x14ac:dyDescent="0.2">
      <c r="A134" s="74" t="s">
        <v>157</v>
      </c>
      <c r="B134" s="74"/>
      <c r="C134" s="74"/>
      <c r="D134" s="75"/>
      <c r="E134" s="74"/>
      <c r="F134" s="74"/>
      <c r="G134" s="74"/>
    </row>
    <row r="135" spans="1:11" ht="14.25" x14ac:dyDescent="0.2">
      <c r="A135" s="76"/>
      <c r="B135" s="76"/>
      <c r="C135" s="77"/>
      <c r="D135" s="78"/>
      <c r="E135" s="79"/>
      <c r="F135" s="77"/>
      <c r="G135" s="77"/>
    </row>
    <row r="136" spans="1:11" ht="14.25" x14ac:dyDescent="0.2">
      <c r="A136" s="76"/>
      <c r="B136" s="80"/>
      <c r="D136" s="2"/>
      <c r="E136" s="74"/>
      <c r="F136" s="77"/>
    </row>
    <row r="137" spans="1:11" ht="14.25" x14ac:dyDescent="0.2">
      <c r="D137" s="2"/>
      <c r="E137" s="74"/>
      <c r="F137" s="77"/>
      <c r="G137" s="67"/>
      <c r="H137" s="77"/>
      <c r="J137" s="53"/>
    </row>
    <row r="138" spans="1:11" ht="14.25" x14ac:dyDescent="0.2">
      <c r="C138" s="81"/>
      <c r="D138" s="82"/>
      <c r="E138" s="74"/>
      <c r="F138" s="77"/>
      <c r="H138" s="77"/>
    </row>
    <row r="139" spans="1:11" s="74" customFormat="1" ht="14.25" x14ac:dyDescent="0.2">
      <c r="A139" s="2"/>
      <c r="B139" s="2"/>
      <c r="D139" s="92"/>
      <c r="E139" s="92"/>
      <c r="F139" s="2"/>
      <c r="G139" s="2"/>
      <c r="H139" s="2"/>
      <c r="J139" s="67"/>
      <c r="K139" s="2"/>
    </row>
    <row r="140" spans="1:11" s="74" customFormat="1" ht="14.25" x14ac:dyDescent="0.2">
      <c r="A140" s="2"/>
      <c r="B140" s="2"/>
      <c r="D140" s="83"/>
      <c r="E140" s="83"/>
      <c r="F140" s="2"/>
      <c r="G140" s="2"/>
      <c r="H140" s="2"/>
      <c r="J140" s="2"/>
      <c r="K140" s="2"/>
    </row>
    <row r="141" spans="1:11" s="74" customFormat="1" ht="14.25" x14ac:dyDescent="0.2">
      <c r="A141" s="2"/>
      <c r="B141" s="84"/>
      <c r="D141" s="85"/>
      <c r="E141" s="84"/>
      <c r="F141" s="2"/>
      <c r="G141" s="2"/>
      <c r="H141" s="2"/>
      <c r="J141" s="2"/>
      <c r="K141" s="2"/>
    </row>
    <row r="142" spans="1:11" s="74" customFormat="1" ht="14.25" x14ac:dyDescent="0.2">
      <c r="A142" s="2"/>
      <c r="B142" s="2"/>
      <c r="D142" s="2"/>
      <c r="E142" s="92"/>
      <c r="F142" s="92"/>
      <c r="G142" s="92"/>
      <c r="H142" s="2"/>
      <c r="J142" s="2"/>
      <c r="K142" s="2"/>
    </row>
    <row r="143" spans="1:11" s="74" customFormat="1" ht="14.25" x14ac:dyDescent="0.2">
      <c r="A143" s="2"/>
      <c r="B143" s="2"/>
      <c r="D143" s="2"/>
      <c r="E143" s="83"/>
      <c r="F143" s="83"/>
      <c r="G143" s="83"/>
      <c r="H143" s="2"/>
      <c r="J143" s="2"/>
      <c r="K143" s="2"/>
    </row>
    <row r="144" spans="1:11" s="74" customFormat="1" ht="14.25" x14ac:dyDescent="0.2">
      <c r="A144" s="2"/>
      <c r="B144" s="2"/>
      <c r="D144" s="2"/>
      <c r="E144" s="83"/>
      <c r="F144" s="83"/>
      <c r="G144" s="83"/>
      <c r="H144" s="2"/>
      <c r="J144" s="2"/>
      <c r="K144" s="2"/>
    </row>
    <row r="145" spans="1:11" s="74" customFormat="1" ht="14.25" x14ac:dyDescent="0.2">
      <c r="A145" s="2"/>
      <c r="B145" s="2"/>
      <c r="C145" s="83"/>
      <c r="D145" s="2"/>
      <c r="E145" s="2"/>
      <c r="F145" s="2"/>
      <c r="G145" s="2"/>
      <c r="H145" s="2"/>
      <c r="J145" s="2"/>
      <c r="K145" s="2"/>
    </row>
    <row r="146" spans="1:11" s="74" customFormat="1" ht="14.25" x14ac:dyDescent="0.2">
      <c r="A146" s="2"/>
      <c r="B146" s="2"/>
      <c r="C146" s="83"/>
      <c r="D146" s="2"/>
      <c r="E146" s="2"/>
      <c r="F146" s="2"/>
      <c r="G146" s="2"/>
      <c r="H146" s="2"/>
      <c r="J146" s="2"/>
      <c r="K146" s="2"/>
    </row>
    <row r="147" spans="1:11" s="74" customFormat="1" ht="14.25" x14ac:dyDescent="0.2">
      <c r="A147" s="2"/>
      <c r="B147" s="2"/>
      <c r="C147" s="83"/>
      <c r="D147" s="2"/>
      <c r="E147" s="2"/>
      <c r="F147" s="2"/>
      <c r="G147" s="2"/>
      <c r="H147" s="2"/>
      <c r="J147" s="2"/>
      <c r="K147" s="2"/>
    </row>
    <row r="148" spans="1:11" s="74" customFormat="1" ht="14.25" x14ac:dyDescent="0.2">
      <c r="A148" s="2"/>
      <c r="B148" s="2"/>
      <c r="C148" s="83"/>
      <c r="D148" s="2"/>
      <c r="E148" s="2"/>
      <c r="F148" s="2"/>
      <c r="G148" s="2"/>
      <c r="H148" s="2"/>
      <c r="J148" s="2"/>
      <c r="K148" s="2"/>
    </row>
    <row r="149" spans="1:11" s="74" customFormat="1" ht="14.25" x14ac:dyDescent="0.2">
      <c r="A149" s="2"/>
      <c r="B149" s="84"/>
      <c r="C149" s="2"/>
      <c r="D149" s="2"/>
      <c r="E149" s="84"/>
      <c r="F149" s="84"/>
      <c r="G149" s="2"/>
      <c r="H149" s="2"/>
      <c r="J149" s="2"/>
      <c r="K149" s="2"/>
    </row>
    <row r="150" spans="1:11" x14ac:dyDescent="0.2">
      <c r="B150" s="83"/>
      <c r="D150" s="2"/>
    </row>
    <row r="151" spans="1:11" ht="14.25" x14ac:dyDescent="0.2">
      <c r="B151" s="82"/>
      <c r="C151" s="86"/>
      <c r="D151" s="87"/>
      <c r="E151" s="88"/>
      <c r="F151" s="82"/>
      <c r="G151" s="82"/>
      <c r="H151" s="82"/>
    </row>
    <row r="152" spans="1:11" ht="14.25" x14ac:dyDescent="0.2">
      <c r="B152" s="82"/>
      <c r="C152" s="86"/>
      <c r="D152" s="87"/>
      <c r="E152" s="88"/>
      <c r="F152" s="82"/>
      <c r="G152" s="82"/>
      <c r="H152" s="82"/>
    </row>
    <row r="153" spans="1:11" ht="14.25" x14ac:dyDescent="0.2">
      <c r="B153" s="82"/>
      <c r="C153" s="86"/>
      <c r="D153" s="87"/>
      <c r="E153" s="88"/>
      <c r="F153" s="82"/>
      <c r="G153" s="82"/>
      <c r="H153" s="82"/>
    </row>
    <row r="154" spans="1:11" ht="12" customHeight="1" x14ac:dyDescent="0.2">
      <c r="B154" s="82"/>
      <c r="C154" s="82"/>
      <c r="D154" s="82"/>
      <c r="E154" s="82"/>
      <c r="F154" s="82"/>
      <c r="G154" s="77"/>
      <c r="H154" s="77"/>
    </row>
    <row r="156" spans="1:11" ht="15.75" x14ac:dyDescent="0.25">
      <c r="B156" s="89"/>
      <c r="C156" s="90"/>
      <c r="D156" s="91"/>
      <c r="E156" s="90"/>
    </row>
  </sheetData>
  <mergeCells count="13">
    <mergeCell ref="A8:G8"/>
    <mergeCell ref="B1:G1"/>
    <mergeCell ref="B2:G2"/>
    <mergeCell ref="B3:G3"/>
    <mergeCell ref="A6:G6"/>
    <mergeCell ref="A7:G7"/>
    <mergeCell ref="E142:G142"/>
    <mergeCell ref="A9:G9"/>
    <mergeCell ref="A10:G10"/>
    <mergeCell ref="D120:F120"/>
    <mergeCell ref="D121:F121"/>
    <mergeCell ref="D131:F131"/>
    <mergeCell ref="D139:E139"/>
  </mergeCells>
  <pageMargins left="0.39370078740157483" right="0.39370078740157483" top="0.74803149606299213" bottom="0.74803149606299213" header="0.31496062992125984" footer="0.31496062992125984"/>
  <pageSetup scale="80" orientation="portrait" horizontalDpi="300" verticalDpi="300" r:id="rId1"/>
  <headerFooter alignWithMargins="0">
    <oddFooter>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T Av. Antonio GuZ.</vt:lpstr>
      <vt:lpstr>'Ficha T Av. Antonio GuZ.'!Títulos_a_imprimir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GOMEZ</dc:creator>
  <cp:lastModifiedBy>CAROL GOMEZ</cp:lastModifiedBy>
  <dcterms:created xsi:type="dcterms:W3CDTF">2026-09-29T14:21:07Z</dcterms:created>
  <dcterms:modified xsi:type="dcterms:W3CDTF">2026-09-30T15:44:55Z</dcterms:modified>
</cp:coreProperties>
</file>