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nisteriomedioambiente-my.sharepoint.com/personal/vladimir_cordero_ambiente_gob_do/Documents/Escritorio/Procesos de Ingenieria/MURO PERIMETRAL COLINDANTE SEDE CENTRAL/Presupuesto/"/>
    </mc:Choice>
  </mc:AlternateContent>
  <xr:revisionPtr revIDLastSave="0" documentId="8_{F3A7F09C-F350-4B65-907A-9F434EFB40B6}" xr6:coauthVersionLast="47" xr6:coauthVersionMax="47" xr10:uidLastSave="{00000000-0000-0000-0000-000000000000}"/>
  <bookViews>
    <workbookView xWindow="28680" yWindow="-120" windowWidth="29040" windowHeight="15720" xr2:uid="{9D341C6B-E902-4C5F-87A0-38687934BA3E}"/>
  </bookViews>
  <sheets>
    <sheet name="Plantilla presupuestar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55" i="1" l="1"/>
  <c r="G56" i="1" s="1"/>
  <c r="A55" i="1"/>
  <c r="A51" i="1"/>
  <c r="C47" i="1"/>
  <c r="C46" i="1"/>
  <c r="C45" i="1"/>
  <c r="C44" i="1"/>
  <c r="A44" i="1"/>
  <c r="A45" i="1" s="1"/>
  <c r="A46" i="1" s="1"/>
  <c r="A47" i="1" s="1"/>
  <c r="C40" i="1"/>
  <c r="F40" i="1" s="1"/>
  <c r="G41" i="1" s="1"/>
  <c r="A40" i="1"/>
  <c r="C36" i="1"/>
  <c r="C35" i="1"/>
  <c r="C34" i="1"/>
  <c r="F34" i="1" s="1"/>
  <c r="C33" i="1"/>
  <c r="A33" i="1"/>
  <c r="A34" i="1" s="1"/>
  <c r="A35" i="1" s="1"/>
  <c r="A36" i="1" s="1"/>
  <c r="C27" i="1"/>
  <c r="F27" i="1" s="1"/>
  <c r="C26" i="1"/>
  <c r="C22" i="1" s="1"/>
  <c r="F22" i="1" s="1"/>
  <c r="A26" i="1"/>
  <c r="A27" i="1" s="1"/>
  <c r="A28" i="1" s="1"/>
  <c r="C21" i="1"/>
  <c r="F21" i="1" s="1"/>
  <c r="C20" i="1"/>
  <c r="F20" i="1" s="1"/>
  <c r="A20" i="1"/>
  <c r="A21" i="1" s="1"/>
  <c r="A22" i="1" s="1"/>
  <c r="C28" i="1" l="1"/>
  <c r="F28" i="1" s="1"/>
  <c r="F26" i="1"/>
  <c r="G23" i="1"/>
  <c r="G30" i="1" l="1"/>
  <c r="F44" i="1"/>
  <c r="F47" i="1" l="1"/>
  <c r="F51" i="1"/>
  <c r="G52" i="1" s="1"/>
  <c r="F36" i="1" l="1"/>
  <c r="F35" i="1"/>
  <c r="F33" i="1"/>
  <c r="F45" i="1"/>
  <c r="F46" i="1"/>
  <c r="G37" i="1" l="1"/>
  <c r="G58" i="1"/>
  <c r="G48" i="1"/>
  <c r="F64" i="1" l="1"/>
  <c r="F68" i="1"/>
  <c r="F67" i="1"/>
  <c r="F66" i="1"/>
  <c r="F65" i="1"/>
  <c r="F63" i="1"/>
  <c r="F61" i="1"/>
  <c r="F62" i="1"/>
  <c r="G70" i="1" l="1"/>
  <c r="G72" i="1" s="1"/>
</calcChain>
</file>

<file path=xl/sharedStrings.xml><?xml version="1.0" encoding="utf-8"?>
<sst xmlns="http://schemas.openxmlformats.org/spreadsheetml/2006/main" count="80" uniqueCount="68">
  <si>
    <t>DEPARTAMENTO DE INGENIERIA Y ARQUITECTURA</t>
  </si>
  <si>
    <t xml:space="preserve">                Santo Domingo, D.N.</t>
  </si>
  <si>
    <t>23 de abril de 2026</t>
  </si>
  <si>
    <t>PROYECTO: CONSTRUCCION DE MURO PERIMETRAL COLINDANTE SEDE CENTRAL - CENTRO EDUCATIVO MOVEARTE</t>
  </si>
  <si>
    <t>UBICACIÓN: SEDE CENTRAL, SANTO DOMINGO, DISTRITO NACIONAL.</t>
  </si>
  <si>
    <t>PRESUPUESTO</t>
  </si>
  <si>
    <t>ITEM</t>
  </si>
  <si>
    <t>PARTIDAS</t>
  </si>
  <si>
    <t>CANTIDAD</t>
  </si>
  <si>
    <t>UNIDAD</t>
  </si>
  <si>
    <t>PRECIO U.</t>
  </si>
  <si>
    <t>VALOR</t>
  </si>
  <si>
    <t>SUBTOTAL</t>
  </si>
  <si>
    <t>PRELIMINARES</t>
  </si>
  <si>
    <t xml:space="preserve">Cierre provisional de obra en aluzinc </t>
  </si>
  <si>
    <t>ML</t>
  </si>
  <si>
    <t>Demolición de muro en block , vigas, columnas y zapata</t>
  </si>
  <si>
    <t>M3</t>
  </si>
  <si>
    <t xml:space="preserve">Bote de escombros producto demolicion </t>
  </si>
  <si>
    <t>SUBTOTAL PRELIMINARES RD$</t>
  </si>
  <si>
    <t>MOVIMIENTO DE TIERRA</t>
  </si>
  <si>
    <t>Excavación de zapatas de muros 0.45 x 0.60</t>
  </si>
  <si>
    <t>Excavación de zapata de columnas 0.80x 0.80 x 0.80</t>
  </si>
  <si>
    <t xml:space="preserve">Relleno de zapata de muros y columnas-material no clasificado </t>
  </si>
  <si>
    <t>SUBTOTAL MOVIMIENTO DE TIERRA RD$</t>
  </si>
  <si>
    <t>HORMIGON ARMADO, f´c=210 kg/cm²</t>
  </si>
  <si>
    <t>Zapata de muros  de bloques 0.45 x 0.25. 3Ø3/8" y 3/8" @ 0.25m</t>
  </si>
  <si>
    <t>m³</t>
  </si>
  <si>
    <t>Zapata de columnas 0.80 x 0.80 x 0.40.  Ø3/8"  @ 0.20m</t>
  </si>
  <si>
    <t>Viga Coronacion  0.20 x 0.20; H=210 Kg/cm2. 4Ø3/8" y 3/8" @ 0.20m</t>
  </si>
  <si>
    <t xml:space="preserve">Columna 0.20 x 0.20 4 Ø3/8" - 3/8"@0.20m TAPA Y TAPA H=210 Kg/cm2 </t>
  </si>
  <si>
    <t>SUBTOTAL HORMIGON ARMADO RD$</t>
  </si>
  <si>
    <t>MUROS DE BLOCK DE 0.15m</t>
  </si>
  <si>
    <t>Muro de bloques  de 6" Asv Ø3/8" @ 0.40m Ash   Ø3/8" @0.60m</t>
  </si>
  <si>
    <t>M2</t>
  </si>
  <si>
    <t>SUBTOTAL MUROS RD$</t>
  </si>
  <si>
    <t>TERMINACIONES DE SUPERFICIES</t>
  </si>
  <si>
    <t>Fraguache elementos de hormigón</t>
  </si>
  <si>
    <t>m2</t>
  </si>
  <si>
    <t>Pañete en viga</t>
  </si>
  <si>
    <t>Pañete en columnas</t>
  </si>
  <si>
    <t>Cantos</t>
  </si>
  <si>
    <t>ml</t>
  </si>
  <si>
    <t>SUBTOTAL TERMINACIONES DE SUPERFICIES RD$</t>
  </si>
  <si>
    <t>PINTURA</t>
  </si>
  <si>
    <t>Pintura de muro acrilica superior (incluye ambas caras)</t>
  </si>
  <si>
    <t>SUBTOTAL PINTURA RD$</t>
  </si>
  <si>
    <t xml:space="preserve">LIMPIEZA </t>
  </si>
  <si>
    <t>Limpieza final</t>
  </si>
  <si>
    <t>PA</t>
  </si>
  <si>
    <t>SUBTOTAL LIMPIEZA RD$</t>
  </si>
  <si>
    <t>SUBTOTAL GENERAL DE COSTOS DIRECTOS RD$</t>
  </si>
  <si>
    <t>GASTOS INDIRECTOS</t>
  </si>
  <si>
    <t>DIRECCION TECNICA Y RESPONSABILIDAD</t>
  </si>
  <si>
    <t>GASTOS ADMINISTRATIVOS</t>
  </si>
  <si>
    <t>IMPREVISTOS</t>
  </si>
  <si>
    <t xml:space="preserve">TRANSPORTE </t>
  </si>
  <si>
    <t>SEGUROS Y FIANZAS</t>
  </si>
  <si>
    <t>PENSION Y JUBILACION</t>
  </si>
  <si>
    <t>CODIA</t>
  </si>
  <si>
    <t>ITBIS(NORMA 07-2007)</t>
  </si>
  <si>
    <t>TOTAL GENERAL RD$</t>
  </si>
  <si>
    <t>SON:</t>
  </si>
  <si>
    <t>NOTAS:</t>
  </si>
  <si>
    <t xml:space="preserve"> LAS EJECUCIONES DE LAS DIFERENTES PARTIDAS QUE COMPONEN ESTE PRESUPUESTO INCLUYEN SUMINISTROS E INSTALACIONES.</t>
  </si>
  <si>
    <t xml:space="preserve"> LA EJECUCION DE ESTE PRESUPUESTO DEBE ESTAR ACORDE CON LAS ESPECIFICACIONES TECNICAS CORRESPONDIENTES.</t>
  </si>
  <si>
    <t xml:space="preserve"> LA PARTIDA IMPREVISTOS SOLO PODRA SER USADA CON PREVIA JUSTIFICACION Y SOLO CON AUTORIZACION DE LA DIRECCION DEL DEPARTAMENTO DE INGENIERIA Y ARQUITECTURA DEL MINISTERIO DE MEDIO AMBIENTE Y RECURSOS NATURALES.</t>
  </si>
  <si>
    <t>LAS CANTIDADES DE ESTE PRESUPUESTO SERAN PAGADAS DE ACUERDO AL LEVANTAMIENTO DE OBRA A SER INCLUIDO EN LAS CUBICACIONES REALIZADAS POR LA SUPERVISION Y APROBADAS POR LA DIRECCION DEL DEPARTAMENTO DE INGENIERIA Y ARQUITECTURA DEL MINISTERIO DE MEDIO AMBIENTE Y RECURSOS NATURALES.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</si>
</sst>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 &quot;* #,##0.00&quot; &quot;;&quot;-&quot;* #,##0.00&quot; &quot;;&quot; &quot;* &quot;-&quot;#&quot; &quot;;&quot; &quot;@&quot; &quot;"/>
    <numFmt numFmtId="165" formatCode="&quot; RD$&quot;* #,##0.00&quot; &quot;;&quot; RD$&quot;* &quot;(&quot;#,##0.00&quot;)&quot;;&quot; RD$&quot;* &quot;-&quot;#&quot; &quot;;&quot; &quot;@&quot; &quot;"/>
    <numFmt numFmtId="166" formatCode="#,##0.00&quot; &quot;;&quot;(&quot;#,##0.00&quot;)&quot;"/>
    <numFmt numFmtId="167" formatCode="dddd&quot;, &quot;mmmm&quot; &quot;dd&quot;, &quot;yyyy"/>
  </numFmts>
  <fonts count="2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8"/>
      <color theme="1"/>
      <name val="Liberation Sans"/>
    </font>
    <font>
      <b/>
      <sz val="14"/>
      <color theme="1"/>
      <name val="Arial"/>
      <family val="2"/>
    </font>
    <font>
      <b/>
      <sz val="14"/>
      <color theme="1"/>
      <name val="Liberation Sans"/>
    </font>
    <font>
      <b/>
      <sz val="16"/>
      <color theme="1"/>
      <name val="Liberation Sans"/>
    </font>
    <font>
      <b/>
      <sz val="14"/>
      <color rgb="FFFFFFFF"/>
      <name val="Liberation Sans"/>
    </font>
    <font>
      <sz val="12"/>
      <color theme="1"/>
      <name val="Calibri"/>
      <family val="2"/>
    </font>
    <font>
      <b/>
      <sz val="12"/>
      <color rgb="FFFFFFFF"/>
      <name val="Liberation Sans"/>
    </font>
    <font>
      <b/>
      <sz val="12"/>
      <color rgb="FFFFFFFF"/>
      <name val="Calibri"/>
      <family val="2"/>
    </font>
    <font>
      <sz val="12"/>
      <color rgb="FFFFFFFF"/>
      <name val="Calibri"/>
      <family val="2"/>
    </font>
    <font>
      <sz val="12"/>
      <color theme="1"/>
      <name val="Liberation Sans"/>
    </font>
    <font>
      <sz val="10"/>
      <color theme="1"/>
      <name val="Liberation Sans"/>
    </font>
    <font>
      <sz val="12"/>
      <color rgb="FF000000"/>
      <name val="Calibri"/>
      <family val="2"/>
    </font>
    <font>
      <b/>
      <sz val="12"/>
      <color theme="1"/>
      <name val="Liberation Sans"/>
    </font>
    <font>
      <sz val="12"/>
      <color rgb="FFFFFFFF"/>
      <name val="Liberation Sans"/>
    </font>
    <font>
      <b/>
      <sz val="14"/>
      <color rgb="FFFF0000"/>
      <name val="Liberation Sans"/>
    </font>
    <font>
      <b/>
      <sz val="14"/>
      <color theme="1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4"/>
      <color rgb="FFFF0000"/>
      <name val="Arial"/>
      <family val="2"/>
    </font>
    <font>
      <b/>
      <sz val="13"/>
      <color theme="1"/>
      <name val="Arial"/>
      <family val="2"/>
    </font>
    <font>
      <b/>
      <sz val="13"/>
      <color theme="1"/>
      <name val="Liberation Sans"/>
    </font>
    <font>
      <sz val="13"/>
      <color theme="1"/>
      <name val="Arial"/>
      <family val="2"/>
    </font>
    <font>
      <b/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8BC540"/>
        <bgColor rgb="FF8BC540"/>
      </patternFill>
    </fill>
    <fill>
      <patternFill patternType="solid">
        <fgColor rgb="FF00B0F0"/>
        <bgColor rgb="FF00B0F0"/>
      </patternFill>
    </fill>
    <fill>
      <patternFill patternType="solid">
        <fgColor rgb="FF29AAE1"/>
        <bgColor rgb="FF29AAE1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92D050"/>
      </left>
      <right style="thin">
        <color rgb="FF92D050"/>
      </right>
      <top/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12" fillId="0" borderId="0" applyNumberFormat="0" applyBorder="0" applyProtection="0"/>
    <xf numFmtId="4" fontId="13" fillId="0" borderId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13" fillId="0" borderId="0" applyNumberFormat="0" applyFont="0" applyBorder="0" applyProtection="0"/>
    <xf numFmtId="4" fontId="13" fillId="0" borderId="0" applyFont="0" applyBorder="0" applyProtection="0"/>
  </cellStyleXfs>
  <cellXfs count="93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2" fontId="9" fillId="4" borderId="0" xfId="0" applyNumberFormat="1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0" fillId="4" borderId="0" xfId="0" applyFont="1" applyFill="1"/>
    <xf numFmtId="0" fontId="11" fillId="4" borderId="0" xfId="0" applyFont="1" applyFill="1" applyAlignment="1">
      <alignment horizontal="center"/>
    </xf>
    <xf numFmtId="0" fontId="11" fillId="4" borderId="0" xfId="0" applyFont="1" applyFill="1"/>
    <xf numFmtId="2" fontId="12" fillId="2" borderId="0" xfId="0" applyNumberFormat="1" applyFont="1" applyFill="1" applyAlignment="1">
      <alignment horizontal="center" vertical="center"/>
    </xf>
    <xf numFmtId="49" fontId="12" fillId="0" borderId="0" xfId="2" applyNumberFormat="1" applyAlignment="1">
      <alignment vertical="center" wrapText="1"/>
    </xf>
    <xf numFmtId="4" fontId="12" fillId="0" borderId="0" xfId="2" applyNumberFormat="1" applyAlignment="1">
      <alignment horizontal="center" vertical="center"/>
    </xf>
    <xf numFmtId="49" fontId="12" fillId="0" borderId="0" xfId="2" applyNumberFormat="1" applyAlignment="1">
      <alignment horizontal="center" vertical="center"/>
    </xf>
    <xf numFmtId="164" fontId="14" fillId="0" borderId="4" xfId="3" applyNumberFormat="1" applyFont="1" applyBorder="1" applyAlignment="1" applyProtection="1">
      <alignment vertical="center"/>
    </xf>
    <xf numFmtId="165" fontId="12" fillId="0" borderId="0" xfId="4" applyNumberFormat="1" applyAlignment="1">
      <alignment horizontal="center" vertical="center"/>
    </xf>
    <xf numFmtId="0" fontId="11" fillId="0" borderId="0" xfId="0" applyFont="1"/>
    <xf numFmtId="49" fontId="12" fillId="0" borderId="0" xfId="5" applyNumberFormat="1" applyAlignment="1">
      <alignment vertical="center" wrapText="1"/>
    </xf>
    <xf numFmtId="2" fontId="12" fillId="0" borderId="0" xfId="0" applyNumberFormat="1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65" fontId="12" fillId="0" borderId="0" xfId="5" applyNumberFormat="1" applyAlignment="1">
      <alignment horizontal="center" vertical="center"/>
    </xf>
    <xf numFmtId="0" fontId="12" fillId="2" borderId="0" xfId="0" applyFont="1" applyFill="1"/>
    <xf numFmtId="0" fontId="8" fillId="2" borderId="0" xfId="0" applyFont="1" applyFill="1" applyAlignment="1">
      <alignment horizontal="left"/>
    </xf>
    <xf numFmtId="0" fontId="8" fillId="0" borderId="0" xfId="0" applyFont="1" applyAlignment="1">
      <alignment horizontal="center"/>
    </xf>
    <xf numFmtId="0" fontId="12" fillId="2" borderId="0" xfId="0" applyFont="1" applyFill="1" applyAlignment="1">
      <alignment horizontal="center"/>
    </xf>
    <xf numFmtId="0" fontId="12" fillId="0" borderId="0" xfId="0" applyFont="1"/>
    <xf numFmtId="0" fontId="15" fillId="2" borderId="0" xfId="0" applyFont="1" applyFill="1" applyAlignment="1">
      <alignment horizontal="right" vertical="center"/>
    </xf>
    <xf numFmtId="165" fontId="15" fillId="0" borderId="0" xfId="4" applyNumberFormat="1" applyFont="1" applyAlignment="1">
      <alignment horizontal="center" vertical="center"/>
    </xf>
    <xf numFmtId="0" fontId="9" fillId="5" borderId="0" xfId="0" applyFont="1" applyFill="1"/>
    <xf numFmtId="0" fontId="16" fillId="5" borderId="0" xfId="0" applyFont="1" applyFill="1" applyAlignment="1">
      <alignment horizontal="center"/>
    </xf>
    <xf numFmtId="0" fontId="16" fillId="5" borderId="0" xfId="0" applyFont="1" applyFill="1"/>
    <xf numFmtId="4" fontId="12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left"/>
    </xf>
    <xf numFmtId="0" fontId="12" fillId="0" borderId="0" xfId="0" applyFont="1" applyAlignment="1">
      <alignment horizontal="center"/>
    </xf>
    <xf numFmtId="0" fontId="15" fillId="2" borderId="0" xfId="0" applyFont="1" applyFill="1" applyAlignment="1">
      <alignment horizontal="right"/>
    </xf>
    <xf numFmtId="2" fontId="12" fillId="0" borderId="0" xfId="0" applyNumberFormat="1" applyFont="1" applyAlignment="1">
      <alignment horizontal="center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horizontal="left"/>
    </xf>
    <xf numFmtId="0" fontId="16" fillId="2" borderId="0" xfId="0" applyFont="1" applyFill="1" applyAlignment="1">
      <alignment horizontal="center"/>
    </xf>
    <xf numFmtId="0" fontId="16" fillId="2" borderId="0" xfId="0" applyFont="1" applyFill="1"/>
    <xf numFmtId="0" fontId="9" fillId="5" borderId="0" xfId="0" applyFont="1" applyFill="1" applyAlignment="1">
      <alignment horizontal="left"/>
    </xf>
    <xf numFmtId="49" fontId="12" fillId="0" borderId="0" xfId="5" applyNumberFormat="1" applyAlignment="1">
      <alignment horizontal="center" vertical="center" wrapText="1"/>
    </xf>
    <xf numFmtId="49" fontId="12" fillId="0" borderId="0" xfId="5" applyNumberFormat="1" applyAlignment="1">
      <alignment horizontal="center" vertical="center"/>
    </xf>
    <xf numFmtId="0" fontId="16" fillId="0" borderId="0" xfId="0" applyFont="1"/>
    <xf numFmtId="2" fontId="12" fillId="2" borderId="0" xfId="0" applyNumberFormat="1" applyFont="1" applyFill="1"/>
    <xf numFmtId="4" fontId="15" fillId="2" borderId="0" xfId="0" applyNumberFormat="1" applyFont="1" applyFill="1"/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right"/>
    </xf>
    <xf numFmtId="2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7" fillId="2" borderId="0" xfId="0" applyFont="1" applyFill="1" applyAlignment="1">
      <alignment horizontal="right" vertical="center"/>
    </xf>
    <xf numFmtId="10" fontId="12" fillId="0" borderId="0" xfId="1" applyNumberFormat="1" applyFont="1" applyAlignment="1">
      <alignment horizontal="center" vertical="center"/>
    </xf>
    <xf numFmtId="10" fontId="12" fillId="0" borderId="0" xfId="0" applyNumberFormat="1" applyFont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0" fontId="8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165" fontId="5" fillId="0" borderId="0" xfId="4" applyNumberFormat="1" applyFont="1" applyAlignment="1">
      <alignment horizontal="center" vertical="center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right"/>
    </xf>
    <xf numFmtId="166" fontId="18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vertical="top" wrapText="1"/>
    </xf>
    <xf numFmtId="0" fontId="21" fillId="0" borderId="0" xfId="0" applyFont="1" applyAlignment="1">
      <alignment vertical="top" wrapText="1"/>
    </xf>
    <xf numFmtId="167" fontId="22" fillId="2" borderId="0" xfId="0" applyNumberFormat="1" applyFont="1" applyFill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5" fillId="0" borderId="0" xfId="6" applyFont="1" applyAlignment="1">
      <alignment vertical="top"/>
    </xf>
    <xf numFmtId="0" fontId="25" fillId="0" borderId="0" xfId="6" applyFont="1" applyAlignment="1">
      <alignment vertical="top" wrapText="1"/>
    </xf>
    <xf numFmtId="0" fontId="25" fillId="0" borderId="0" xfId="6" applyFont="1" applyAlignment="1">
      <alignment horizontal="right" vertical="top" wrapText="1"/>
    </xf>
    <xf numFmtId="0" fontId="26" fillId="0" borderId="0" xfId="0" applyFont="1"/>
    <xf numFmtId="0" fontId="23" fillId="0" borderId="0" xfId="6" applyFont="1" applyAlignment="1">
      <alignment horizontal="center" vertical="top" wrapText="1"/>
    </xf>
    <xf numFmtId="0" fontId="23" fillId="0" borderId="0" xfId="6" applyFont="1" applyAlignment="1">
      <alignment horizontal="center"/>
    </xf>
    <xf numFmtId="0" fontId="25" fillId="0" borderId="0" xfId="6" applyFont="1" applyAlignment="1">
      <alignment horizontal="center" vertical="top" wrapText="1"/>
    </xf>
    <xf numFmtId="4" fontId="21" fillId="0" borderId="0" xfId="7" applyFont="1" applyAlignment="1">
      <alignment horizontal="center"/>
    </xf>
    <xf numFmtId="0" fontId="19" fillId="0" borderId="0" xfId="0" applyFont="1" applyAlignment="1">
      <alignment horizontal="left" vertical="center"/>
    </xf>
    <xf numFmtId="167" fontId="21" fillId="2" borderId="0" xfId="0" applyNumberFormat="1" applyFont="1" applyFill="1" applyAlignment="1">
      <alignment vertical="center" wrapText="1"/>
    </xf>
    <xf numFmtId="167" fontId="21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3" fillId="0" borderId="0" xfId="6" applyFont="1" applyAlignment="1">
      <alignment horizontal="center" vertical="top"/>
    </xf>
    <xf numFmtId="0" fontId="24" fillId="0" borderId="0" xfId="6" applyFont="1" applyAlignment="1">
      <alignment horizontal="center" vertical="top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8">
    <cellStyle name="Normal" xfId="0" builtinId="0"/>
    <cellStyle name="Normal 10" xfId="3" xr:uid="{13C66EC1-FF6C-45DB-8913-188927981811}"/>
    <cellStyle name="Normal 3" xfId="4" xr:uid="{B7C643FB-A8F7-4175-BAE9-8EE8CD0765AB}"/>
    <cellStyle name="Normal 3 2" xfId="5" xr:uid="{6F164983-B9E9-4AEA-9955-048BE2E7EFA2}"/>
    <cellStyle name="Normal 6" xfId="2" xr:uid="{DF0538D4-2BC4-4F86-9B49-5BDE3D5B9010}"/>
    <cellStyle name="Normal 8" xfId="6" xr:uid="{9CB9D546-9BAF-4003-9F21-2CDC99AFD5F4}"/>
    <cellStyle name="Normal 9" xfId="7" xr:uid="{C256B906-E2C0-476A-B6C4-12A299AFF849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3564578</xdr:colOff>
      <xdr:row>0</xdr:row>
      <xdr:rowOff>91440</xdr:rowOff>
    </xdr:from>
    <xdr:ext cx="2850651" cy="1394770"/>
    <xdr:pic>
      <xdr:nvPicPr>
        <xdr:cNvPr id="2" name="Picture 9">
          <a:extLst>
            <a:ext uri="{FF2B5EF4-FFF2-40B4-BE49-F238E27FC236}">
              <a16:creationId xmlns:a16="http://schemas.microsoft.com/office/drawing/2014/main" id="{5052D36A-EDAE-423B-BF63-04E0E1A63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12303" y="91440"/>
          <a:ext cx="2850651" cy="1394770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F786D-1113-4C00-82DD-A23728990D99}">
  <dimension ref="A1:H87"/>
  <sheetViews>
    <sheetView tabSelected="1" workbookViewId="0">
      <selection activeCell="B23" sqref="B23"/>
    </sheetView>
  </sheetViews>
  <sheetFormatPr defaultColWidth="11.5546875" defaultRowHeight="14.4"/>
  <cols>
    <col min="1" max="1" width="11.77734375" customWidth="1"/>
    <col min="2" max="2" width="64.5546875" customWidth="1"/>
    <col min="3" max="3" width="14" customWidth="1"/>
    <col min="4" max="4" width="10.44140625" customWidth="1"/>
    <col min="5" max="6" width="19.44140625" customWidth="1"/>
    <col min="7" max="7" width="23.44140625" customWidth="1"/>
  </cols>
  <sheetData>
    <row r="1" spans="1:7">
      <c r="A1" s="1"/>
      <c r="B1" s="1"/>
      <c r="C1" s="2"/>
      <c r="D1" s="1"/>
      <c r="E1" s="1"/>
      <c r="F1" s="1"/>
      <c r="G1" s="1"/>
    </row>
    <row r="2" spans="1:7">
      <c r="A2" s="1"/>
      <c r="B2" s="1"/>
      <c r="C2" s="2"/>
      <c r="D2" s="1"/>
      <c r="E2" s="1"/>
      <c r="F2" s="1"/>
      <c r="G2" s="1"/>
    </row>
    <row r="3" spans="1:7">
      <c r="A3" s="1"/>
      <c r="B3" s="1"/>
      <c r="C3" s="2"/>
      <c r="D3" s="1"/>
      <c r="E3" s="1"/>
      <c r="F3" s="1"/>
      <c r="G3" s="1"/>
    </row>
    <row r="4" spans="1:7">
      <c r="A4" s="1"/>
      <c r="B4" s="1"/>
      <c r="C4" s="2"/>
      <c r="D4" s="1"/>
      <c r="E4" s="1"/>
      <c r="F4" s="1"/>
      <c r="G4" s="1"/>
    </row>
    <row r="5" spans="1:7">
      <c r="A5" s="1"/>
      <c r="B5" s="1"/>
      <c r="C5" s="2"/>
      <c r="D5" s="1"/>
      <c r="E5" s="1"/>
      <c r="F5" s="1"/>
      <c r="G5" s="1"/>
    </row>
    <row r="6" spans="1:7">
      <c r="A6" s="1"/>
      <c r="B6" s="1"/>
      <c r="C6" s="2"/>
      <c r="D6" s="1"/>
      <c r="E6" s="1"/>
      <c r="F6" s="1"/>
      <c r="G6" s="1"/>
    </row>
    <row r="7" spans="1:7">
      <c r="A7" s="1"/>
      <c r="B7" s="1"/>
      <c r="C7" s="2"/>
      <c r="D7" s="1"/>
      <c r="E7" s="1"/>
      <c r="F7" s="1"/>
      <c r="G7" s="1"/>
    </row>
    <row r="8" spans="1:7">
      <c r="A8" s="1"/>
      <c r="B8" s="1"/>
      <c r="C8" s="2"/>
      <c r="D8" s="1"/>
      <c r="E8" s="1"/>
      <c r="F8" s="1"/>
      <c r="G8" s="1"/>
    </row>
    <row r="9" spans="1:7">
      <c r="A9" s="1"/>
      <c r="B9" s="1"/>
      <c r="C9" s="2"/>
      <c r="E9" s="1"/>
      <c r="F9" s="1"/>
      <c r="G9" s="1"/>
    </row>
    <row r="10" spans="1:7" ht="22.8">
      <c r="A10" s="88" t="s">
        <v>0</v>
      </c>
      <c r="B10" s="88"/>
      <c r="C10" s="88"/>
      <c r="D10" s="88"/>
      <c r="E10" s="88"/>
      <c r="F10" s="88"/>
      <c r="G10" s="88"/>
    </row>
    <row r="11" spans="1:7" ht="17.399999999999999">
      <c r="A11" s="1"/>
      <c r="B11" s="1"/>
      <c r="C11" s="2"/>
      <c r="E11" s="89" t="s">
        <v>1</v>
      </c>
      <c r="F11" s="89"/>
      <c r="G11" s="89"/>
    </row>
    <row r="12" spans="1:7" ht="17.399999999999999">
      <c r="A12" s="1"/>
      <c r="B12" s="1"/>
      <c r="C12" s="2"/>
      <c r="E12" s="89" t="s">
        <v>2</v>
      </c>
      <c r="F12" s="89"/>
      <c r="G12" s="89"/>
    </row>
    <row r="13" spans="1:7" ht="17.399999999999999">
      <c r="A13" s="90" t="s">
        <v>3</v>
      </c>
      <c r="B13" s="90"/>
      <c r="C13" s="90"/>
      <c r="D13" s="90"/>
      <c r="E13" s="90"/>
      <c r="F13" s="90"/>
      <c r="G13" s="90"/>
    </row>
    <row r="14" spans="1:7" ht="17.399999999999999">
      <c r="A14" s="3" t="s">
        <v>4</v>
      </c>
      <c r="B14" s="4"/>
      <c r="C14" s="4"/>
      <c r="D14" s="4"/>
      <c r="E14" s="4"/>
      <c r="F14" s="4"/>
      <c r="G14" s="4"/>
    </row>
    <row r="15" spans="1:7" ht="17.399999999999999">
      <c r="A15" s="3"/>
      <c r="B15" s="4"/>
      <c r="C15" s="5"/>
      <c r="D15" s="4"/>
      <c r="E15" s="4"/>
      <c r="F15" s="4"/>
      <c r="G15" s="4"/>
    </row>
    <row r="16" spans="1:7" ht="21">
      <c r="A16" s="91" t="s">
        <v>5</v>
      </c>
      <c r="B16" s="91"/>
      <c r="C16" s="91"/>
      <c r="D16" s="91"/>
      <c r="E16" s="91"/>
      <c r="F16" s="91"/>
      <c r="G16" s="91"/>
    </row>
    <row r="17" spans="1:7" ht="17.399999999999999">
      <c r="A17" s="6" t="s">
        <v>6</v>
      </c>
      <c r="B17" s="7" t="s">
        <v>7</v>
      </c>
      <c r="C17" s="6" t="s">
        <v>8</v>
      </c>
      <c r="D17" s="6" t="s">
        <v>9</v>
      </c>
      <c r="E17" s="6" t="s">
        <v>10</v>
      </c>
      <c r="F17" s="6" t="s">
        <v>11</v>
      </c>
      <c r="G17" s="6" t="s">
        <v>12</v>
      </c>
    </row>
    <row r="18" spans="1:7" ht="15.6">
      <c r="A18" s="8"/>
      <c r="B18" s="9"/>
      <c r="C18" s="8"/>
      <c r="D18" s="9"/>
      <c r="E18" s="8"/>
      <c r="F18" s="8"/>
      <c r="G18" s="8"/>
    </row>
    <row r="19" spans="1:7" ht="15.6">
      <c r="A19" s="10">
        <v>1</v>
      </c>
      <c r="B19" s="11" t="s">
        <v>13</v>
      </c>
      <c r="C19" s="12"/>
      <c r="D19" s="13"/>
      <c r="E19" s="14"/>
      <c r="F19" s="14"/>
      <c r="G19" s="14"/>
    </row>
    <row r="20" spans="1:7" ht="15.6">
      <c r="A20" s="15">
        <f>A19+0.01</f>
        <v>1.01</v>
      </c>
      <c r="B20" s="16" t="s">
        <v>14</v>
      </c>
      <c r="C20" s="17">
        <f>80</f>
        <v>80</v>
      </c>
      <c r="D20" s="18" t="s">
        <v>15</v>
      </c>
      <c r="E20" s="19"/>
      <c r="F20" s="20">
        <f>C20*E20</f>
        <v>0</v>
      </c>
      <c r="G20" s="21"/>
    </row>
    <row r="21" spans="1:7" ht="15.6">
      <c r="A21" s="15">
        <f>A20+0.01</f>
        <v>1.02</v>
      </c>
      <c r="B21" s="16" t="s">
        <v>16</v>
      </c>
      <c r="C21" s="17">
        <f>(80*2.9*0.15)+(80*0.45*0.25)</f>
        <v>43.8</v>
      </c>
      <c r="D21" s="18" t="s">
        <v>17</v>
      </c>
      <c r="E21" s="20"/>
      <c r="F21" s="20">
        <f>C21*E21</f>
        <v>0</v>
      </c>
      <c r="G21" s="21"/>
    </row>
    <row r="22" spans="1:7" ht="15.6">
      <c r="A22" s="15">
        <f>A21+0.01</f>
        <v>1.03</v>
      </c>
      <c r="B22" s="22" t="s">
        <v>18</v>
      </c>
      <c r="C22" s="23">
        <f>(C26+C27)*1.3</f>
        <v>42.057600000000008</v>
      </c>
      <c r="D22" s="24" t="s">
        <v>17</v>
      </c>
      <c r="E22" s="25"/>
      <c r="F22" s="20">
        <f>C22*E22</f>
        <v>0</v>
      </c>
      <c r="G22" s="26"/>
    </row>
    <row r="23" spans="1:7" ht="15.6">
      <c r="A23" s="9"/>
      <c r="B23" s="27"/>
      <c r="C23" s="28"/>
      <c r="D23" s="29"/>
      <c r="E23" s="30"/>
      <c r="F23" s="31" t="s">
        <v>19</v>
      </c>
      <c r="G23" s="32">
        <f>SUM(F20:F22)</f>
        <v>0</v>
      </c>
    </row>
    <row r="24" spans="1:7" ht="15.6">
      <c r="A24" s="9"/>
      <c r="B24" s="27"/>
      <c r="C24" s="8"/>
      <c r="D24" s="9"/>
      <c r="E24" s="8"/>
      <c r="F24" s="8"/>
      <c r="G24" s="8"/>
    </row>
    <row r="25" spans="1:7" ht="15.6">
      <c r="A25" s="10">
        <v>2</v>
      </c>
      <c r="B25" s="11" t="s">
        <v>20</v>
      </c>
      <c r="C25" s="33"/>
      <c r="D25" s="34"/>
      <c r="E25" s="35"/>
      <c r="F25" s="35"/>
      <c r="G25" s="35"/>
    </row>
    <row r="26" spans="1:7" ht="15.6">
      <c r="A26" s="15">
        <f>A25+0.01</f>
        <v>2.0099999999999998</v>
      </c>
      <c r="B26" s="22" t="s">
        <v>21</v>
      </c>
      <c r="C26" s="23">
        <f>(80*0.45*0.6)</f>
        <v>21.599999999999998</v>
      </c>
      <c r="D26" s="24" t="s">
        <v>17</v>
      </c>
      <c r="E26" s="25"/>
      <c r="F26" s="36">
        <f>C26*E26</f>
        <v>0</v>
      </c>
      <c r="G26" s="26"/>
    </row>
    <row r="27" spans="1:7" ht="15.6">
      <c r="A27" s="15">
        <f>A26+0.01</f>
        <v>2.0199999999999996</v>
      </c>
      <c r="B27" s="22" t="s">
        <v>22</v>
      </c>
      <c r="C27" s="23">
        <f>(21*0.8*0.8*0.8)</f>
        <v>10.752000000000002</v>
      </c>
      <c r="D27" s="24" t="s">
        <v>17</v>
      </c>
      <c r="E27" s="25"/>
      <c r="F27" s="36">
        <f>C27*E27</f>
        <v>0</v>
      </c>
      <c r="G27" s="26"/>
    </row>
    <row r="28" spans="1:7" ht="15.6">
      <c r="A28" s="15">
        <f>A27+0.01</f>
        <v>2.0299999999999994</v>
      </c>
      <c r="B28" s="22" t="s">
        <v>23</v>
      </c>
      <c r="C28" s="23">
        <f>(C26+C27)*1.3</f>
        <v>42.057600000000008</v>
      </c>
      <c r="D28" s="24" t="s">
        <v>17</v>
      </c>
      <c r="E28" s="25"/>
      <c r="F28" s="36">
        <f>C28*E28</f>
        <v>0</v>
      </c>
      <c r="G28" s="26"/>
    </row>
    <row r="30" spans="1:7" ht="15.6">
      <c r="A30" s="26"/>
      <c r="B30" s="37"/>
      <c r="C30" s="38"/>
      <c r="D30" s="29"/>
      <c r="E30" s="30"/>
      <c r="F30" s="31" t="s">
        <v>24</v>
      </c>
      <c r="G30" s="32">
        <f>SUM(F26:F29)</f>
        <v>0</v>
      </c>
    </row>
    <row r="31" spans="1:7" ht="15.6">
      <c r="A31" s="26"/>
      <c r="B31" s="37"/>
      <c r="C31" s="38"/>
      <c r="D31" s="26"/>
      <c r="E31" s="29"/>
      <c r="F31" s="39"/>
      <c r="G31" s="26"/>
    </row>
    <row r="32" spans="1:7" ht="15.6">
      <c r="A32" s="10">
        <v>3</v>
      </c>
      <c r="B32" s="11" t="s">
        <v>25</v>
      </c>
      <c r="C32" s="33"/>
      <c r="D32" s="34"/>
      <c r="E32" s="35"/>
      <c r="F32" s="35"/>
      <c r="G32" s="35"/>
    </row>
    <row r="33" spans="1:7" ht="30">
      <c r="A33" s="15">
        <f>A32+0.01</f>
        <v>3.01</v>
      </c>
      <c r="B33" s="22" t="s">
        <v>26</v>
      </c>
      <c r="C33" s="23">
        <f>80*0.45*0.25</f>
        <v>9</v>
      </c>
      <c r="D33" s="24" t="s">
        <v>27</v>
      </c>
      <c r="E33" s="25"/>
      <c r="F33" s="36">
        <f>C33*E33</f>
        <v>0</v>
      </c>
      <c r="G33" s="26"/>
    </row>
    <row r="34" spans="1:7" ht="15.6">
      <c r="A34" s="15">
        <f>A33+0.01</f>
        <v>3.0199999999999996</v>
      </c>
      <c r="B34" s="22" t="s">
        <v>28</v>
      </c>
      <c r="C34" s="23">
        <f>24*0.8*0.8*0.4</f>
        <v>6.1440000000000019</v>
      </c>
      <c r="D34" s="24" t="s">
        <v>27</v>
      </c>
      <c r="E34" s="25"/>
      <c r="F34" s="36">
        <f>C34*E34</f>
        <v>0</v>
      </c>
      <c r="G34" s="26"/>
    </row>
    <row r="35" spans="1:7" ht="30">
      <c r="A35" s="15">
        <f>A34+0.01</f>
        <v>3.0299999999999994</v>
      </c>
      <c r="B35" s="22" t="s">
        <v>29</v>
      </c>
      <c r="C35" s="23">
        <f>80*0.2*0.2</f>
        <v>3.2</v>
      </c>
      <c r="D35" s="24" t="s">
        <v>27</v>
      </c>
      <c r="E35" s="25"/>
      <c r="F35" s="36">
        <f>C35*E35</f>
        <v>0</v>
      </c>
      <c r="G35" s="30"/>
    </row>
    <row r="36" spans="1:7" ht="30">
      <c r="A36" s="15">
        <f>A35+0.01</f>
        <v>3.0399999999999991</v>
      </c>
      <c r="B36" s="22" t="s">
        <v>30</v>
      </c>
      <c r="C36" s="23">
        <f>24*0.2*0.2*2.4</f>
        <v>2.3040000000000003</v>
      </c>
      <c r="D36" s="24" t="s">
        <v>27</v>
      </c>
      <c r="E36" s="25"/>
      <c r="F36" s="36">
        <f>C36*E36</f>
        <v>0</v>
      </c>
      <c r="G36" s="30"/>
    </row>
    <row r="37" spans="1:7" ht="15.6">
      <c r="A37" s="26"/>
      <c r="B37" s="37"/>
      <c r="C37" s="40"/>
      <c r="D37" s="26"/>
      <c r="E37" s="29"/>
      <c r="F37" s="31" t="s">
        <v>31</v>
      </c>
      <c r="G37" s="32">
        <f>SUM(F33:F36)</f>
        <v>0</v>
      </c>
    </row>
    <row r="38" spans="1:7" ht="15.6">
      <c r="A38" s="26"/>
      <c r="B38" s="37"/>
      <c r="C38" s="40"/>
      <c r="D38" s="26"/>
      <c r="E38" s="29"/>
      <c r="F38" s="39"/>
      <c r="G38" s="26"/>
    </row>
    <row r="39" spans="1:7" ht="15.6">
      <c r="A39" s="10">
        <v>4</v>
      </c>
      <c r="B39" s="11" t="s">
        <v>32</v>
      </c>
      <c r="C39" s="33"/>
      <c r="D39" s="34"/>
      <c r="E39" s="35"/>
      <c r="F39" s="35"/>
      <c r="G39" s="35"/>
    </row>
    <row r="40" spans="1:7" ht="30">
      <c r="A40" s="15">
        <f>A39+0.01</f>
        <v>4.01</v>
      </c>
      <c r="B40" s="22" t="s">
        <v>33</v>
      </c>
      <c r="C40" s="23">
        <f>(80*0.6)+(80*2.4)-(24*(0.2*2.4))</f>
        <v>228.48</v>
      </c>
      <c r="D40" s="24" t="s">
        <v>34</v>
      </c>
      <c r="E40" s="25"/>
      <c r="F40" s="36">
        <f>C40*E40</f>
        <v>0</v>
      </c>
      <c r="G40" s="26"/>
    </row>
    <row r="41" spans="1:7" ht="15.6">
      <c r="A41" s="30"/>
      <c r="B41" s="30"/>
      <c r="C41" s="41"/>
      <c r="D41" s="26"/>
      <c r="E41" s="26"/>
      <c r="F41" s="31" t="s">
        <v>35</v>
      </c>
      <c r="G41" s="32">
        <f>SUM(F40:F40)</f>
        <v>0</v>
      </c>
    </row>
    <row r="42" spans="1:7" ht="15.6">
      <c r="A42" s="29"/>
      <c r="B42" s="37"/>
      <c r="C42" s="42"/>
      <c r="D42" s="43"/>
      <c r="E42" s="44"/>
      <c r="F42" s="44"/>
      <c r="G42" s="44"/>
    </row>
    <row r="43" spans="1:7" ht="15.6">
      <c r="A43" s="10">
        <v>5</v>
      </c>
      <c r="B43" s="11" t="s">
        <v>36</v>
      </c>
      <c r="C43" s="45"/>
      <c r="D43" s="34"/>
      <c r="E43" s="35"/>
      <c r="F43" s="35"/>
      <c r="G43" s="35"/>
    </row>
    <row r="44" spans="1:7" ht="15.6">
      <c r="A44" s="46">
        <f>A43+0.01</f>
        <v>5.01</v>
      </c>
      <c r="B44" s="22" t="s">
        <v>37</v>
      </c>
      <c r="C44" s="24">
        <f>(80*0.6)+(24*0.4*2.4)</f>
        <v>71.040000000000006</v>
      </c>
      <c r="D44" s="47" t="s">
        <v>38</v>
      </c>
      <c r="E44" s="25"/>
      <c r="F44" s="36">
        <f>C44*E44</f>
        <v>0</v>
      </c>
      <c r="G44" s="48"/>
    </row>
    <row r="45" spans="1:7" ht="15.6">
      <c r="A45" s="46">
        <f>A44+0.01</f>
        <v>5.0199999999999996</v>
      </c>
      <c r="B45" s="22" t="s">
        <v>39</v>
      </c>
      <c r="C45" s="15">
        <f>80*0.6</f>
        <v>48</v>
      </c>
      <c r="D45" s="47" t="s">
        <v>38</v>
      </c>
      <c r="E45" s="25"/>
      <c r="F45" s="36">
        <f>C45*E45</f>
        <v>0</v>
      </c>
      <c r="G45" s="30"/>
    </row>
    <row r="46" spans="1:7" ht="15.6">
      <c r="A46" s="46">
        <f>A45+0.01</f>
        <v>5.0299999999999994</v>
      </c>
      <c r="B46" s="22" t="s">
        <v>40</v>
      </c>
      <c r="C46" s="24">
        <f>24*0.4*2.4</f>
        <v>23.040000000000003</v>
      </c>
      <c r="D46" s="47" t="s">
        <v>38</v>
      </c>
      <c r="E46" s="25"/>
      <c r="F46" s="36">
        <f>C46*E46</f>
        <v>0</v>
      </c>
      <c r="G46" s="30"/>
    </row>
    <row r="47" spans="1:7" ht="15.6">
      <c r="A47" s="46">
        <f>A46+0.01</f>
        <v>5.0399999999999991</v>
      </c>
      <c r="B47" s="22" t="s">
        <v>41</v>
      </c>
      <c r="C47" s="24">
        <f>(80*4)+(24*4*2.4)-(24*0.4)-0.01</f>
        <v>540.79</v>
      </c>
      <c r="D47" s="47" t="s">
        <v>42</v>
      </c>
      <c r="E47" s="25"/>
      <c r="F47" s="36">
        <f>C47*E47</f>
        <v>0</v>
      </c>
      <c r="G47" s="26"/>
    </row>
    <row r="48" spans="1:7" ht="15.6">
      <c r="A48" s="29"/>
      <c r="B48" s="37"/>
      <c r="C48" s="37"/>
      <c r="D48" s="37"/>
      <c r="E48" s="37"/>
      <c r="F48" s="31" t="s">
        <v>43</v>
      </c>
      <c r="G48" s="32">
        <f>SUM(F44:F47)</f>
        <v>0</v>
      </c>
    </row>
    <row r="49" spans="1:7" ht="15.6">
      <c r="A49" s="29"/>
      <c r="B49" s="37"/>
      <c r="C49" s="42"/>
      <c r="D49" s="43"/>
      <c r="E49" s="44"/>
      <c r="F49" s="44"/>
      <c r="G49" s="44"/>
    </row>
    <row r="50" spans="1:7" ht="15.6">
      <c r="A50" s="10">
        <v>6</v>
      </c>
      <c r="B50" s="11" t="s">
        <v>44</v>
      </c>
      <c r="C50" s="35"/>
      <c r="D50" s="34"/>
      <c r="E50" s="35"/>
      <c r="F50" s="35"/>
      <c r="G50" s="35"/>
    </row>
    <row r="51" spans="1:7" ht="15.6">
      <c r="A51" s="46">
        <f>A50+0.01</f>
        <v>6.01</v>
      </c>
      <c r="B51" s="22" t="s">
        <v>45</v>
      </c>
      <c r="C51" s="15">
        <v>148.09</v>
      </c>
      <c r="D51" s="47" t="s">
        <v>38</v>
      </c>
      <c r="E51" s="25"/>
      <c r="F51" s="36">
        <f>C51*E51</f>
        <v>0</v>
      </c>
      <c r="G51" s="30"/>
    </row>
    <row r="52" spans="1:7" ht="15.6">
      <c r="A52" s="29"/>
      <c r="B52" s="37"/>
      <c r="C52" s="49"/>
      <c r="D52" s="30"/>
      <c r="E52" s="29"/>
      <c r="F52" s="31" t="s">
        <v>46</v>
      </c>
      <c r="G52" s="32">
        <f>SUM(F51:F51)</f>
        <v>0</v>
      </c>
    </row>
    <row r="53" spans="1:7" ht="15.6">
      <c r="A53" s="29"/>
      <c r="B53" s="37"/>
      <c r="C53" s="44"/>
      <c r="D53" s="43"/>
      <c r="E53" s="44"/>
      <c r="F53" s="44"/>
      <c r="G53" s="44"/>
    </row>
    <row r="54" spans="1:7" ht="15.6">
      <c r="A54" s="10">
        <v>7</v>
      </c>
      <c r="B54" s="11" t="s">
        <v>47</v>
      </c>
      <c r="C54" s="35"/>
      <c r="D54" s="34"/>
      <c r="E54" s="35"/>
      <c r="F54" s="35"/>
      <c r="G54" s="35"/>
    </row>
    <row r="55" spans="1:7" ht="15.6">
      <c r="A55" s="46">
        <f>A54+0.01</f>
        <v>7.01</v>
      </c>
      <c r="B55" s="22" t="s">
        <v>48</v>
      </c>
      <c r="C55" s="23">
        <v>1</v>
      </c>
      <c r="D55" s="47" t="s">
        <v>49</v>
      </c>
      <c r="E55" s="25"/>
      <c r="F55" s="36">
        <f>C55*E55</f>
        <v>0</v>
      </c>
      <c r="G55" s="26"/>
    </row>
    <row r="56" spans="1:7" ht="15.6">
      <c r="A56" s="30"/>
      <c r="B56" s="37"/>
      <c r="C56" s="26"/>
      <c r="D56" s="30"/>
      <c r="E56" s="29"/>
      <c r="F56" s="31" t="s">
        <v>50</v>
      </c>
      <c r="G56" s="32">
        <f>SUM(F55:F55)</f>
        <v>0</v>
      </c>
    </row>
    <row r="57" spans="1:7" ht="15.6">
      <c r="A57" s="30"/>
      <c r="B57" s="30"/>
      <c r="C57" s="26"/>
      <c r="D57" s="30"/>
      <c r="E57" s="29"/>
      <c r="F57" s="39"/>
      <c r="G57" s="50"/>
    </row>
    <row r="58" spans="1:7" ht="15.6">
      <c r="A58" s="30"/>
      <c r="B58" s="30"/>
      <c r="C58" s="30"/>
      <c r="D58" s="30"/>
      <c r="E58" s="38"/>
      <c r="F58" s="51" t="s">
        <v>51</v>
      </c>
      <c r="G58" s="32">
        <f>SUM(F20:F55)</f>
        <v>0</v>
      </c>
    </row>
    <row r="59" spans="1:7" ht="15.6">
      <c r="A59" s="30"/>
      <c r="B59" s="30"/>
      <c r="C59" s="30"/>
      <c r="D59" s="30"/>
      <c r="E59" s="38"/>
      <c r="F59" s="52"/>
      <c r="G59" s="52"/>
    </row>
    <row r="60" spans="1:7" ht="17.399999999999999">
      <c r="A60" s="53"/>
      <c r="B60" s="54" t="s">
        <v>52</v>
      </c>
      <c r="C60" s="48"/>
      <c r="D60" s="55"/>
      <c r="E60" s="56" t="s">
        <v>52</v>
      </c>
      <c r="F60" s="48"/>
      <c r="G60" s="48"/>
    </row>
    <row r="61" spans="1:7" ht="15.6">
      <c r="A61" s="46"/>
      <c r="B61" s="22"/>
      <c r="C61" s="31" t="s">
        <v>53</v>
      </c>
      <c r="D61" s="57">
        <v>0.1</v>
      </c>
      <c r="E61" s="58"/>
      <c r="F61" s="59">
        <f t="shared" ref="F61:F68" si="0">$G$58*D61</f>
        <v>0</v>
      </c>
      <c r="G61" s="30"/>
    </row>
    <row r="62" spans="1:7" ht="15.6">
      <c r="A62" s="46"/>
      <c r="B62" s="22"/>
      <c r="C62" s="31" t="s">
        <v>54</v>
      </c>
      <c r="D62" s="57">
        <v>0.03</v>
      </c>
      <c r="E62" s="58"/>
      <c r="F62" s="59">
        <f t="shared" si="0"/>
        <v>0</v>
      </c>
      <c r="G62" s="30"/>
    </row>
    <row r="63" spans="1:7" ht="15.6">
      <c r="A63" s="46"/>
      <c r="B63" s="22"/>
      <c r="C63" s="31" t="s">
        <v>55</v>
      </c>
      <c r="D63" s="57">
        <v>0.05</v>
      </c>
      <c r="E63" s="58"/>
      <c r="F63" s="59">
        <f t="shared" si="0"/>
        <v>0</v>
      </c>
      <c r="G63" s="30"/>
    </row>
    <row r="64" spans="1:7" ht="15.6">
      <c r="A64" s="46"/>
      <c r="B64" s="22"/>
      <c r="C64" s="31" t="s">
        <v>56</v>
      </c>
      <c r="D64" s="57">
        <v>0.03</v>
      </c>
      <c r="E64" s="58"/>
      <c r="F64" s="59">
        <f t="shared" si="0"/>
        <v>0</v>
      </c>
      <c r="G64" s="30"/>
    </row>
    <row r="65" spans="1:8" ht="15.6">
      <c r="A65" s="46"/>
      <c r="B65" s="22"/>
      <c r="C65" s="31" t="s">
        <v>57</v>
      </c>
      <c r="D65" s="57">
        <v>3.5000000000000003E-2</v>
      </c>
      <c r="E65" s="58"/>
      <c r="F65" s="59">
        <f t="shared" si="0"/>
        <v>0</v>
      </c>
      <c r="G65" s="30"/>
    </row>
    <row r="66" spans="1:8" ht="15.6">
      <c r="A66" s="46"/>
      <c r="B66" s="22"/>
      <c r="C66" s="31" t="s">
        <v>58</v>
      </c>
      <c r="D66" s="57">
        <v>0.01</v>
      </c>
      <c r="E66" s="58"/>
      <c r="F66" s="59">
        <f t="shared" si="0"/>
        <v>0</v>
      </c>
      <c r="G66" s="30"/>
    </row>
    <row r="67" spans="1:8" ht="15.6">
      <c r="A67" s="46"/>
      <c r="B67" s="22"/>
      <c r="C67" s="31" t="s">
        <v>59</v>
      </c>
      <c r="D67" s="57">
        <v>1E-3</v>
      </c>
      <c r="E67" s="58"/>
      <c r="F67" s="59">
        <f t="shared" si="0"/>
        <v>0</v>
      </c>
      <c r="G67" s="30"/>
    </row>
    <row r="68" spans="1:8" ht="15.6">
      <c r="A68" s="46"/>
      <c r="B68" s="22"/>
      <c r="C68" s="31" t="s">
        <v>60</v>
      </c>
      <c r="D68" s="57">
        <v>0.18</v>
      </c>
      <c r="E68" s="58"/>
      <c r="F68" s="59">
        <f t="shared" si="0"/>
        <v>0</v>
      </c>
      <c r="G68" s="30"/>
    </row>
    <row r="69" spans="1:8" ht="15.6">
      <c r="A69" s="28"/>
      <c r="B69" s="60"/>
      <c r="G69" s="60"/>
    </row>
    <row r="70" spans="1:8" ht="17.399999999999999">
      <c r="A70" s="60"/>
      <c r="B70" s="60"/>
      <c r="C70" s="61"/>
      <c r="D70" s="61"/>
      <c r="E70" s="61"/>
      <c r="F70" s="62" t="s">
        <v>51</v>
      </c>
      <c r="G70" s="63">
        <f>SUM(F61:F68)</f>
        <v>0</v>
      </c>
    </row>
    <row r="71" spans="1:8" ht="18">
      <c r="A71" s="60"/>
      <c r="B71" s="60"/>
      <c r="C71" s="64"/>
      <c r="D71" s="64"/>
      <c r="E71" s="64"/>
      <c r="F71" s="65"/>
      <c r="G71" s="66"/>
    </row>
    <row r="72" spans="1:8" ht="17.399999999999999">
      <c r="A72" s="60"/>
      <c r="B72" s="60"/>
      <c r="C72" s="92" t="s">
        <v>61</v>
      </c>
      <c r="D72" s="92"/>
      <c r="E72" s="92"/>
      <c r="F72" s="92"/>
      <c r="G72" s="63">
        <f>+G58+G70</f>
        <v>0</v>
      </c>
      <c r="H72" s="63"/>
    </row>
    <row r="73" spans="1:8" ht="17.399999999999999">
      <c r="A73" s="60"/>
      <c r="B73" s="60"/>
      <c r="C73" s="62"/>
      <c r="D73" s="62"/>
      <c r="E73" s="62"/>
      <c r="F73" s="62"/>
      <c r="G73" s="63"/>
    </row>
    <row r="74" spans="1:8" ht="15.6">
      <c r="A74" s="67" t="s">
        <v>62</v>
      </c>
      <c r="B74" s="82"/>
      <c r="C74" s="82"/>
      <c r="D74" s="82"/>
      <c r="E74" s="82"/>
      <c r="F74" s="82"/>
      <c r="G74" s="82"/>
    </row>
    <row r="75" spans="1:8" ht="15.6">
      <c r="B75" s="68"/>
      <c r="C75" s="69"/>
      <c r="D75" s="69"/>
      <c r="E75" s="69"/>
      <c r="F75" s="69"/>
      <c r="G75" s="69"/>
    </row>
    <row r="76" spans="1:8" ht="17.399999999999999">
      <c r="A76" s="70"/>
      <c r="B76" s="71" t="s">
        <v>63</v>
      </c>
      <c r="C76" s="69"/>
      <c r="D76" s="69"/>
      <c r="E76" s="69"/>
      <c r="F76" s="69"/>
      <c r="G76" s="69"/>
    </row>
    <row r="77" spans="1:8">
      <c r="A77" s="72">
        <v>1</v>
      </c>
      <c r="B77" s="83" t="s">
        <v>64</v>
      </c>
      <c r="C77" s="83"/>
      <c r="D77" s="83"/>
      <c r="E77" s="83"/>
      <c r="F77" s="83"/>
      <c r="G77" s="83"/>
    </row>
    <row r="78" spans="1:8">
      <c r="A78" s="72">
        <v>2</v>
      </c>
      <c r="B78" s="84" t="s">
        <v>65</v>
      </c>
      <c r="C78" s="84"/>
      <c r="D78" s="84"/>
      <c r="E78" s="84"/>
      <c r="F78" s="84"/>
      <c r="G78" s="84"/>
    </row>
    <row r="79" spans="1:8" ht="29.25" customHeight="1">
      <c r="A79" s="72">
        <v>3</v>
      </c>
      <c r="B79" s="84" t="s">
        <v>66</v>
      </c>
      <c r="C79" s="84"/>
      <c r="D79" s="84"/>
      <c r="E79" s="84"/>
      <c r="F79" s="84"/>
      <c r="G79" s="84"/>
    </row>
    <row r="80" spans="1:8" ht="33.75" customHeight="1">
      <c r="A80" s="72">
        <v>4</v>
      </c>
      <c r="B80" s="85" t="s">
        <v>67</v>
      </c>
      <c r="C80" s="85"/>
      <c r="D80" s="85"/>
      <c r="E80" s="85"/>
      <c r="F80" s="85"/>
      <c r="G80" s="85"/>
    </row>
    <row r="81" spans="1:7">
      <c r="A81" s="72"/>
      <c r="B81" s="73"/>
      <c r="C81" s="73"/>
      <c r="D81" s="73"/>
      <c r="E81" s="73"/>
      <c r="F81" s="73"/>
      <c r="G81" s="73"/>
    </row>
    <row r="82" spans="1:7" ht="16.8">
      <c r="B82" s="86"/>
      <c r="C82" s="86"/>
      <c r="D82" s="87"/>
      <c r="E82" s="87"/>
      <c r="F82" s="87"/>
      <c r="G82" s="87"/>
    </row>
    <row r="83" spans="1:7" ht="16.8">
      <c r="A83" s="60"/>
      <c r="B83" s="74"/>
      <c r="C83" s="75"/>
      <c r="D83" s="74"/>
      <c r="E83" s="75"/>
      <c r="F83" s="75"/>
      <c r="G83" s="76"/>
    </row>
    <row r="84" spans="1:7" ht="16.8">
      <c r="A84" s="60"/>
      <c r="B84" s="74"/>
      <c r="C84" s="75"/>
      <c r="D84" s="74"/>
      <c r="E84" s="75"/>
      <c r="F84" s="75"/>
      <c r="G84" s="76"/>
    </row>
    <row r="85" spans="1:7" ht="16.8">
      <c r="A85" s="60"/>
      <c r="B85" s="74"/>
      <c r="C85" s="75"/>
      <c r="D85" s="74"/>
      <c r="E85" s="75"/>
      <c r="F85" s="75"/>
      <c r="G85" s="76"/>
    </row>
    <row r="86" spans="1:7" ht="16.8">
      <c r="A86" s="60"/>
      <c r="B86" s="78"/>
      <c r="C86" s="78"/>
      <c r="D86" s="79"/>
      <c r="E86" s="79"/>
      <c r="F86" s="79"/>
      <c r="G86" s="79"/>
    </row>
    <row r="87" spans="1:7" ht="16.8">
      <c r="A87" s="77"/>
      <c r="B87" s="80"/>
      <c r="C87" s="80"/>
      <c r="D87" s="81"/>
      <c r="E87" s="81"/>
      <c r="F87" s="81"/>
      <c r="G87" s="81"/>
    </row>
  </sheetData>
  <mergeCells count="17">
    <mergeCell ref="C72:F72"/>
    <mergeCell ref="A10:G10"/>
    <mergeCell ref="E11:G11"/>
    <mergeCell ref="E12:G12"/>
    <mergeCell ref="A13:G13"/>
    <mergeCell ref="A16:G16"/>
    <mergeCell ref="B86:C86"/>
    <mergeCell ref="D86:G86"/>
    <mergeCell ref="B87:C87"/>
    <mergeCell ref="D87:G87"/>
    <mergeCell ref="B74:G74"/>
    <mergeCell ref="B77:G77"/>
    <mergeCell ref="B78:G78"/>
    <mergeCell ref="B79:G79"/>
    <mergeCell ref="B80:G80"/>
    <mergeCell ref="B82:C82"/>
    <mergeCell ref="D82:G8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Plantilla presupuestaria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Johaira Ileana Soto Espaillat</dc:creator>
  <cp:lastModifiedBy>Vladimir Lenin Cordero Brito</cp:lastModifiedBy>
  <dcterms:created xsi:type="dcterms:W3CDTF">2026-09-03T18:03:12Z</dcterms:created>
  <dcterms:modified xsi:type="dcterms:W3CDTF">2026-09-17T16:09:02Z</dcterms:modified>
</cp:coreProperties>
</file>