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Presupuesto 2026\Listado de Proyectos en Proceso\LISTOS\Listado 5 proyectos para compra\5-REPARACION_DEL_MULTIUSO_DE_ALTAMIRA\"/>
    </mc:Choice>
  </mc:AlternateContent>
  <xr:revisionPtr revIDLastSave="0" documentId="13_ncr:1_{ECBFD017-625B-4FF8-8C59-085FC9E27AE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esupuesto  final" sheetId="9" r:id="rId1"/>
  </sheets>
  <definedNames>
    <definedName name="_xlnm._FilterDatabase" localSheetId="0" hidden="1">'presupuesto  final'!$B$1:$B$344</definedName>
    <definedName name="_xlnm.Print_Area" localSheetId="0">'presupuesto  final'!$A$1:$G$339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8" i="9" l="1"/>
  <c r="C39" i="9" s="1"/>
  <c r="F39" i="9" s="1"/>
  <c r="F38" i="9"/>
  <c r="C40" i="9"/>
  <c r="F40" i="9" s="1"/>
  <c r="C41" i="9"/>
  <c r="C58" i="9"/>
  <c r="F58" i="9" s="1"/>
  <c r="C56" i="9"/>
  <c r="C59" i="9" s="1"/>
  <c r="F56" i="9"/>
  <c r="C55" i="9"/>
  <c r="F52" i="9"/>
  <c r="F55" i="9"/>
  <c r="F54" i="9"/>
  <c r="F53" i="9"/>
  <c r="F51" i="9"/>
  <c r="F201" i="9"/>
  <c r="F203" i="9"/>
  <c r="F204" i="9"/>
  <c r="F207" i="9"/>
  <c r="F208" i="9"/>
  <c r="F209" i="9"/>
  <c r="F212" i="9"/>
  <c r="F213" i="9"/>
  <c r="C205" i="9"/>
  <c r="F210" i="9"/>
  <c r="F211" i="9"/>
  <c r="F214" i="9"/>
  <c r="C202" i="9"/>
  <c r="F202" i="9" s="1"/>
  <c r="C200" i="9"/>
  <c r="F200" i="9" s="1"/>
  <c r="A200" i="9"/>
  <c r="A201" i="9" s="1"/>
  <c r="A202" i="9" s="1"/>
  <c r="A203" i="9" s="1"/>
  <c r="A204" i="9" s="1"/>
  <c r="A205" i="9" s="1"/>
  <c r="A206" i="9" s="1"/>
  <c r="A207" i="9" s="1"/>
  <c r="A208" i="9" s="1"/>
  <c r="A209" i="9" s="1"/>
  <c r="A210" i="9" s="1"/>
  <c r="A211" i="9" s="1"/>
  <c r="A212" i="9" s="1"/>
  <c r="A213" i="9" s="1"/>
  <c r="A214" i="9" s="1"/>
  <c r="A70" i="9"/>
  <c r="A71" i="9" s="1"/>
  <c r="F221" i="9"/>
  <c r="F71" i="9"/>
  <c r="F70" i="9"/>
  <c r="G72" i="9"/>
  <c r="F57" i="9"/>
  <c r="F50" i="9"/>
  <c r="F326" i="9"/>
  <c r="F325" i="9"/>
  <c r="F307" i="9"/>
  <c r="F306" i="9"/>
  <c r="F305" i="9"/>
  <c r="F304" i="9"/>
  <c r="F303" i="9"/>
  <c r="F302" i="9"/>
  <c r="F301" i="9"/>
  <c r="F300" i="9"/>
  <c r="F299" i="9"/>
  <c r="F298" i="9"/>
  <c r="F297" i="9"/>
  <c r="F296" i="9"/>
  <c r="F295" i="9"/>
  <c r="F294" i="9"/>
  <c r="F293" i="9"/>
  <c r="F292" i="9"/>
  <c r="F291" i="9"/>
  <c r="F290" i="9"/>
  <c r="F289" i="9"/>
  <c r="A289" i="9"/>
  <c r="A290" i="9" s="1"/>
  <c r="A291" i="9" s="1"/>
  <c r="A292" i="9" s="1"/>
  <c r="A293" i="9" s="1"/>
  <c r="A294" i="9" s="1"/>
  <c r="A295" i="9" s="1"/>
  <c r="A296" i="9" s="1"/>
  <c r="A297" i="9" s="1"/>
  <c r="A298" i="9" s="1"/>
  <c r="A299" i="9" s="1"/>
  <c r="A300" i="9" s="1"/>
  <c r="A301" i="9" s="1"/>
  <c r="A302" i="9" s="1"/>
  <c r="A303" i="9" s="1"/>
  <c r="A304" i="9" s="1"/>
  <c r="A305" i="9" s="1"/>
  <c r="A306" i="9" s="1"/>
  <c r="A307" i="9" s="1"/>
  <c r="A308" i="9" s="1"/>
  <c r="F284" i="9"/>
  <c r="F283" i="9"/>
  <c r="F282" i="9"/>
  <c r="F281" i="9"/>
  <c r="F280" i="9"/>
  <c r="F279" i="9"/>
  <c r="F278" i="9"/>
  <c r="F277" i="9"/>
  <c r="F276" i="9"/>
  <c r="F275" i="9"/>
  <c r="F274" i="9"/>
  <c r="F273" i="9"/>
  <c r="F272" i="9"/>
  <c r="F271" i="9"/>
  <c r="F270" i="9"/>
  <c r="F269" i="9"/>
  <c r="F268" i="9"/>
  <c r="F267" i="9"/>
  <c r="F266" i="9"/>
  <c r="F265" i="9"/>
  <c r="F264" i="9"/>
  <c r="F263" i="9"/>
  <c r="F262" i="9"/>
  <c r="F261" i="9"/>
  <c r="F260" i="9"/>
  <c r="F259" i="9"/>
  <c r="F258" i="9"/>
  <c r="F257" i="9"/>
  <c r="F256" i="9"/>
  <c r="F255" i="9"/>
  <c r="F254" i="9"/>
  <c r="F253" i="9"/>
  <c r="F252" i="9"/>
  <c r="F251" i="9"/>
  <c r="F250" i="9"/>
  <c r="F249" i="9"/>
  <c r="F248" i="9"/>
  <c r="F247" i="9"/>
  <c r="F246" i="9"/>
  <c r="F245" i="9"/>
  <c r="F244" i="9"/>
  <c r="F243" i="9"/>
  <c r="F242" i="9"/>
  <c r="F241" i="9"/>
  <c r="F240" i="9"/>
  <c r="F239" i="9"/>
  <c r="F238" i="9"/>
  <c r="F237" i="9"/>
  <c r="F236" i="9"/>
  <c r="F235" i="9"/>
  <c r="F234" i="9"/>
  <c r="F233" i="9"/>
  <c r="F232" i="9"/>
  <c r="F231" i="9"/>
  <c r="F230" i="9"/>
  <c r="F229" i="9"/>
  <c r="F228" i="9"/>
  <c r="F227" i="9"/>
  <c r="F226" i="9"/>
  <c r="F225" i="9"/>
  <c r="A225" i="9"/>
  <c r="A226" i="9" s="1"/>
  <c r="A227" i="9" s="1"/>
  <c r="A228" i="9" s="1"/>
  <c r="A229" i="9" s="1"/>
  <c r="A230" i="9" s="1"/>
  <c r="A231" i="9" s="1"/>
  <c r="A232" i="9" s="1"/>
  <c r="A233" i="9" s="1"/>
  <c r="A234" i="9" s="1"/>
  <c r="A235" i="9" s="1"/>
  <c r="A236" i="9" s="1"/>
  <c r="A237" i="9" s="1"/>
  <c r="A238" i="9" s="1"/>
  <c r="A239" i="9" s="1"/>
  <c r="A240" i="9" s="1"/>
  <c r="A241" i="9" s="1"/>
  <c r="A242" i="9" s="1"/>
  <c r="A243" i="9" s="1"/>
  <c r="A244" i="9" s="1"/>
  <c r="A245" i="9" s="1"/>
  <c r="A246" i="9" s="1"/>
  <c r="A247" i="9" s="1"/>
  <c r="A248" i="9" s="1"/>
  <c r="A249" i="9" s="1"/>
  <c r="A250" i="9" s="1"/>
  <c r="A251" i="9" s="1"/>
  <c r="A252" i="9" s="1"/>
  <c r="A253" i="9" s="1"/>
  <c r="A254" i="9" s="1"/>
  <c r="A255" i="9" s="1"/>
  <c r="A256" i="9" s="1"/>
  <c r="A257" i="9" s="1"/>
  <c r="A258" i="9" s="1"/>
  <c r="A259" i="9" s="1"/>
  <c r="A260" i="9" s="1"/>
  <c r="A261" i="9" s="1"/>
  <c r="A262" i="9" s="1"/>
  <c r="A263" i="9" s="1"/>
  <c r="A264" i="9" s="1"/>
  <c r="A265" i="9" s="1"/>
  <c r="A266" i="9" s="1"/>
  <c r="A267" i="9" s="1"/>
  <c r="A268" i="9" s="1"/>
  <c r="A269" i="9" s="1"/>
  <c r="A270" i="9" s="1"/>
  <c r="A271" i="9" s="1"/>
  <c r="A272" i="9" s="1"/>
  <c r="A273" i="9" s="1"/>
  <c r="A274" i="9" s="1"/>
  <c r="A275" i="9" s="1"/>
  <c r="A276" i="9" s="1"/>
  <c r="A277" i="9" s="1"/>
  <c r="A278" i="9" s="1"/>
  <c r="A279" i="9" s="1"/>
  <c r="A280" i="9" s="1"/>
  <c r="A281" i="9" s="1"/>
  <c r="A282" i="9" s="1"/>
  <c r="A283" i="9" s="1"/>
  <c r="A284" i="9" s="1"/>
  <c r="A285" i="9" s="1"/>
  <c r="F220" i="9"/>
  <c r="F219" i="9"/>
  <c r="F218" i="9"/>
  <c r="A218" i="9"/>
  <c r="A219" i="9" s="1"/>
  <c r="A220" i="9" s="1"/>
  <c r="A221" i="9" s="1"/>
  <c r="F197" i="9"/>
  <c r="F196" i="9"/>
  <c r="F195" i="9"/>
  <c r="F194" i="9"/>
  <c r="F193" i="9"/>
  <c r="F192" i="9"/>
  <c r="F191" i="9"/>
  <c r="F190" i="9"/>
  <c r="F189" i="9"/>
  <c r="F188" i="9"/>
  <c r="F187" i="9"/>
  <c r="F186" i="9"/>
  <c r="F185" i="9"/>
  <c r="F184" i="9"/>
  <c r="A184" i="9"/>
  <c r="A185" i="9" s="1"/>
  <c r="A186" i="9" s="1"/>
  <c r="A187" i="9" s="1"/>
  <c r="A188" i="9" s="1"/>
  <c r="A189" i="9" s="1"/>
  <c r="A190" i="9" s="1"/>
  <c r="A191" i="9" s="1"/>
  <c r="A192" i="9" s="1"/>
  <c r="A193" i="9" s="1"/>
  <c r="A194" i="9" s="1"/>
  <c r="A195" i="9" s="1"/>
  <c r="A196" i="9" s="1"/>
  <c r="A197" i="9" s="1"/>
  <c r="F181" i="9"/>
  <c r="F180" i="9"/>
  <c r="F179" i="9"/>
  <c r="F178" i="9"/>
  <c r="F177" i="9"/>
  <c r="A177" i="9"/>
  <c r="A178" i="9" s="1"/>
  <c r="A179" i="9" s="1"/>
  <c r="A180" i="9" s="1"/>
  <c r="A181" i="9" s="1"/>
  <c r="F173" i="9"/>
  <c r="F172" i="9"/>
  <c r="F171" i="9"/>
  <c r="F170" i="9"/>
  <c r="F169" i="9"/>
  <c r="F168" i="9"/>
  <c r="F167" i="9"/>
  <c r="F166" i="9"/>
  <c r="A166" i="9"/>
  <c r="A167" i="9" s="1"/>
  <c r="A168" i="9" s="1"/>
  <c r="A169" i="9" s="1"/>
  <c r="A170" i="9" s="1"/>
  <c r="A171" i="9" s="1"/>
  <c r="A172" i="9" s="1"/>
  <c r="A173" i="9" s="1"/>
  <c r="F163" i="9"/>
  <c r="F162" i="9"/>
  <c r="F161" i="9"/>
  <c r="F160" i="9"/>
  <c r="F159" i="9"/>
  <c r="F158" i="9"/>
  <c r="F157" i="9"/>
  <c r="F156" i="9"/>
  <c r="F155" i="9"/>
  <c r="F154" i="9"/>
  <c r="F153" i="9"/>
  <c r="F152" i="9"/>
  <c r="F151" i="9"/>
  <c r="F150" i="9"/>
  <c r="F149" i="9"/>
  <c r="F148" i="9"/>
  <c r="F147" i="9"/>
  <c r="F146" i="9"/>
  <c r="A146" i="9"/>
  <c r="A147" i="9" s="1"/>
  <c r="A148" i="9" s="1"/>
  <c r="A149" i="9" s="1"/>
  <c r="A150" i="9" s="1"/>
  <c r="A151" i="9" s="1"/>
  <c r="A152" i="9" s="1"/>
  <c r="A153" i="9" s="1"/>
  <c r="A154" i="9" s="1"/>
  <c r="A155" i="9" s="1"/>
  <c r="A156" i="9" s="1"/>
  <c r="A157" i="9" s="1"/>
  <c r="A158" i="9" s="1"/>
  <c r="A159" i="9" s="1"/>
  <c r="A160" i="9" s="1"/>
  <c r="A161" i="9" s="1"/>
  <c r="A162" i="9" s="1"/>
  <c r="A163" i="9" s="1"/>
  <c r="F143" i="9"/>
  <c r="F142" i="9"/>
  <c r="F141" i="9"/>
  <c r="F140" i="9"/>
  <c r="F139" i="9"/>
  <c r="F138" i="9"/>
  <c r="F137" i="9"/>
  <c r="F136" i="9"/>
  <c r="F135" i="9"/>
  <c r="F134" i="9"/>
  <c r="F133" i="9"/>
  <c r="F132" i="9"/>
  <c r="F131" i="9"/>
  <c r="F130" i="9"/>
  <c r="F129" i="9"/>
  <c r="F128" i="9"/>
  <c r="F127" i="9"/>
  <c r="F126" i="9"/>
  <c r="A126" i="9"/>
  <c r="A127" i="9" s="1"/>
  <c r="A128" i="9" s="1"/>
  <c r="A129" i="9" s="1"/>
  <c r="A130" i="9" s="1"/>
  <c r="A131" i="9" s="1"/>
  <c r="A132" i="9" s="1"/>
  <c r="A133" i="9" s="1"/>
  <c r="A134" i="9" s="1"/>
  <c r="A135" i="9" s="1"/>
  <c r="A136" i="9" s="1"/>
  <c r="A137" i="9" s="1"/>
  <c r="A138" i="9" s="1"/>
  <c r="A139" i="9" s="1"/>
  <c r="A140" i="9" s="1"/>
  <c r="A141" i="9" s="1"/>
  <c r="A142" i="9" s="1"/>
  <c r="A143" i="9" s="1"/>
  <c r="F123" i="9"/>
  <c r="F122" i="9"/>
  <c r="F121" i="9"/>
  <c r="F120" i="9"/>
  <c r="F119" i="9"/>
  <c r="F118" i="9"/>
  <c r="F117" i="9"/>
  <c r="F116" i="9"/>
  <c r="F115" i="9"/>
  <c r="F114" i="9"/>
  <c r="F113" i="9"/>
  <c r="F112" i="9"/>
  <c r="F111" i="9"/>
  <c r="F110" i="9"/>
  <c r="F109" i="9"/>
  <c r="F108" i="9"/>
  <c r="F107" i="9"/>
  <c r="A107" i="9"/>
  <c r="A108" i="9" s="1"/>
  <c r="A109" i="9" s="1"/>
  <c r="A110" i="9" s="1"/>
  <c r="A111" i="9" s="1"/>
  <c r="A112" i="9" s="1"/>
  <c r="A113" i="9" s="1"/>
  <c r="A114" i="9" s="1"/>
  <c r="A115" i="9" s="1"/>
  <c r="A116" i="9" s="1"/>
  <c r="A117" i="9" s="1"/>
  <c r="A118" i="9" s="1"/>
  <c r="A119" i="9" s="1"/>
  <c r="A120" i="9" s="1"/>
  <c r="A121" i="9" s="1"/>
  <c r="A122" i="9" s="1"/>
  <c r="A123" i="9" s="1"/>
  <c r="F104" i="9"/>
  <c r="F103" i="9"/>
  <c r="F102" i="9"/>
  <c r="F101" i="9"/>
  <c r="F100" i="9"/>
  <c r="F99" i="9"/>
  <c r="F98" i="9"/>
  <c r="F97" i="9"/>
  <c r="F96" i="9"/>
  <c r="F95" i="9"/>
  <c r="F94" i="9"/>
  <c r="F93" i="9"/>
  <c r="F92" i="9"/>
  <c r="F91" i="9"/>
  <c r="F90" i="9"/>
  <c r="F89" i="9"/>
  <c r="F88" i="9"/>
  <c r="A88" i="9"/>
  <c r="A89" i="9" s="1"/>
  <c r="A90" i="9" s="1"/>
  <c r="A91" i="9" s="1"/>
  <c r="A92" i="9" s="1"/>
  <c r="A93" i="9" s="1"/>
  <c r="A94" i="9" s="1"/>
  <c r="A95" i="9" s="1"/>
  <c r="A96" i="9" s="1"/>
  <c r="A97" i="9" s="1"/>
  <c r="A98" i="9" s="1"/>
  <c r="A99" i="9" s="1"/>
  <c r="A100" i="9" s="1"/>
  <c r="A101" i="9" s="1"/>
  <c r="A102" i="9" s="1"/>
  <c r="A103" i="9" s="1"/>
  <c r="A104" i="9" s="1"/>
  <c r="F85" i="9"/>
  <c r="F84" i="9"/>
  <c r="F83" i="9"/>
  <c r="F82" i="9"/>
  <c r="F81" i="9"/>
  <c r="F80" i="9"/>
  <c r="F79" i="9"/>
  <c r="F78" i="9"/>
  <c r="F77" i="9"/>
  <c r="F76" i="9"/>
  <c r="F75" i="9"/>
  <c r="F74" i="9"/>
  <c r="A74" i="9"/>
  <c r="A75" i="9" s="1"/>
  <c r="A76" i="9" s="1"/>
  <c r="A77" i="9" s="1"/>
  <c r="A78" i="9" s="1"/>
  <c r="A79" i="9" s="1"/>
  <c r="A80" i="9" s="1"/>
  <c r="A81" i="9" s="1"/>
  <c r="A82" i="9" s="1"/>
  <c r="A83" i="9" s="1"/>
  <c r="A84" i="9" s="1"/>
  <c r="A85" i="9" s="1"/>
  <c r="F67" i="9"/>
  <c r="F66" i="9"/>
  <c r="F65" i="9"/>
  <c r="F64" i="9"/>
  <c r="F63" i="9"/>
  <c r="F62" i="9"/>
  <c r="A50" i="9"/>
  <c r="A51" i="9" s="1"/>
  <c r="A52" i="9" s="1"/>
  <c r="A53" i="9" s="1"/>
  <c r="A54" i="9" s="1"/>
  <c r="A55" i="9" s="1"/>
  <c r="A56" i="9" s="1"/>
  <c r="A57" i="9" s="1"/>
  <c r="A58" i="9" s="1"/>
  <c r="A59" i="9" s="1"/>
  <c r="A60" i="9" s="1"/>
  <c r="A61" i="9" s="1"/>
  <c r="A62" i="9" s="1"/>
  <c r="A63" i="9" s="1"/>
  <c r="A64" i="9" s="1"/>
  <c r="A65" i="9" s="1"/>
  <c r="A66" i="9" s="1"/>
  <c r="A67" i="9" s="1"/>
  <c r="F47" i="9"/>
  <c r="F46" i="9"/>
  <c r="F45" i="9"/>
  <c r="F44" i="9"/>
  <c r="F43" i="9"/>
  <c r="F42" i="9"/>
  <c r="F37" i="9"/>
  <c r="F36" i="9"/>
  <c r="F35" i="9"/>
  <c r="F34" i="9"/>
  <c r="F33" i="9"/>
  <c r="F32" i="9"/>
  <c r="F31" i="9"/>
  <c r="F30" i="9"/>
  <c r="F29" i="9"/>
  <c r="F28" i="9"/>
  <c r="A28" i="9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F25" i="9"/>
  <c r="F24" i="9"/>
  <c r="F23" i="9"/>
  <c r="F22" i="9"/>
  <c r="F21" i="9"/>
  <c r="F20" i="9"/>
  <c r="F19" i="9"/>
  <c r="F18" i="9"/>
  <c r="F17" i="9"/>
  <c r="F16" i="9"/>
  <c r="F15" i="9"/>
  <c r="F14" i="9"/>
  <c r="F13" i="9"/>
  <c r="F12" i="9"/>
  <c r="A12" i="9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F41" i="9" l="1"/>
  <c r="G48" i="9" s="1"/>
  <c r="C60" i="9"/>
  <c r="F59" i="9"/>
  <c r="G174" i="9"/>
  <c r="G222" i="9"/>
  <c r="G164" i="9"/>
  <c r="C206" i="9"/>
  <c r="F206" i="9" s="1"/>
  <c r="F205" i="9"/>
  <c r="G182" i="9"/>
  <c r="G105" i="9"/>
  <c r="G144" i="9"/>
  <c r="G26" i="9"/>
  <c r="G124" i="9"/>
  <c r="G86" i="9"/>
  <c r="G198" i="9"/>
  <c r="G327" i="9"/>
  <c r="F308" i="9"/>
  <c r="G309" i="9" s="1"/>
  <c r="F285" i="9"/>
  <c r="G286" i="9" s="1"/>
  <c r="C61" i="9" l="1"/>
  <c r="F61" i="9" s="1"/>
  <c r="F60" i="9"/>
  <c r="G215" i="9"/>
  <c r="G68" i="9" l="1"/>
  <c r="G312" i="9" s="1"/>
  <c r="F320" i="9" l="1"/>
  <c r="F315" i="9"/>
  <c r="F319" i="9"/>
  <c r="F323" i="9"/>
  <c r="F316" i="9"/>
  <c r="F318" i="9"/>
  <c r="F321" i="9"/>
  <c r="F317" i="9"/>
  <c r="F322" i="9" l="1"/>
  <c r="G324" i="9" s="1"/>
  <c r="G329" i="9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<sst xmlns="http://schemas.openxmlformats.org/spreadsheetml/2006/main" count="572" uniqueCount="305">
  <si>
    <t>Ministerio de Deportes</t>
  </si>
  <si>
    <t xml:space="preserve">Contratista:  </t>
  </si>
  <si>
    <t>No.</t>
  </si>
  <si>
    <t>DESCRIPCIÓN</t>
  </si>
  <si>
    <t>CANT.</t>
  </si>
  <si>
    <t>UND</t>
  </si>
  <si>
    <t>PRECIO</t>
  </si>
  <si>
    <t>SUB-TOTAL</t>
  </si>
  <si>
    <t>TOTAL</t>
  </si>
  <si>
    <t>TOTAL GENERAL</t>
  </si>
  <si>
    <t>SUB-TOTAL GENERAL</t>
  </si>
  <si>
    <t>GASTOS GENERALES</t>
  </si>
  <si>
    <t>a) Dirección Técnica</t>
  </si>
  <si>
    <t xml:space="preserve">b) Transporte </t>
  </si>
  <si>
    <t>c) Imprevistos</t>
  </si>
  <si>
    <t>d) Seguros y fianzas</t>
  </si>
  <si>
    <t>e) Gastos administrativos</t>
  </si>
  <si>
    <t>f) Ley no. 6-86 FOPETCONS</t>
  </si>
  <si>
    <t>g) Supervisión</t>
  </si>
  <si>
    <t>i) CODIA</t>
  </si>
  <si>
    <t>h) Itbis</t>
  </si>
  <si>
    <t>Limpieza general</t>
  </si>
  <si>
    <t>ESTRUCTURA METALICA Y ALUZINC</t>
  </si>
  <si>
    <t>PA</t>
  </si>
  <si>
    <t>ML</t>
  </si>
  <si>
    <t>M3</t>
  </si>
  <si>
    <t>M2</t>
  </si>
  <si>
    <t>PL</t>
  </si>
  <si>
    <t>Fraguache en elementos estructurales</t>
  </si>
  <si>
    <t>Pañete general</t>
  </si>
  <si>
    <t>Cantos</t>
  </si>
  <si>
    <t>Pintura acrílica superior en techos</t>
  </si>
  <si>
    <t>M3C</t>
  </si>
  <si>
    <t>Áreas verdes (embellecimiento, poda de árboles, limpieza de áreas verdes, etc.)</t>
  </si>
  <si>
    <t>Desmonte de puertas dobles de malla ciclónica</t>
  </si>
  <si>
    <t>Desmonte de malla ciclónica de 6' de cerramiento</t>
  </si>
  <si>
    <t>Desmonte de malla ciclónica de 4' de cerramiento</t>
  </si>
  <si>
    <t>Carga y bote de materiales</t>
  </si>
  <si>
    <t>M³</t>
  </si>
  <si>
    <t>Desmonte de puertas metálicas de acceso (1.00 m x 2.10 m)</t>
  </si>
  <si>
    <t>Desmonte de puertas metálicas (0.90 m x 2.10 m), incluye transom</t>
  </si>
  <si>
    <t>Desmonte de inodoros de tanque</t>
  </si>
  <si>
    <t>Desmonte de lavamanos sencillos</t>
  </si>
  <si>
    <t>Fumigación de plagas</t>
  </si>
  <si>
    <t>Limpieza final</t>
  </si>
  <si>
    <t>Desmonte de techo actual en aluzinc</t>
  </si>
  <si>
    <t>M²</t>
  </si>
  <si>
    <t>Suministro y colocación de techo en aluzinc prepintado color azul</t>
  </si>
  <si>
    <t>Desmonte de aluzinc actual en fachadas frontal y posterior</t>
  </si>
  <si>
    <t>Suministro y colocación de aluzinc prepintado color azul en fachadas frontal y posterior</t>
  </si>
  <si>
    <t>Desmonte de cubrefalta frontal y posterior</t>
  </si>
  <si>
    <t>Suministro y colocación de cubrefalta frontal y posterior</t>
  </si>
  <si>
    <t>Desmonte de cubrefalta en techos de aluzinc</t>
  </si>
  <si>
    <t>Suministro y colocación de cubrefalta en techos de aluzinc</t>
  </si>
  <si>
    <t>Pintura anticorrosiva en pórticos metálicos</t>
  </si>
  <si>
    <t>Pintura de mantenimiento en pórticos metálicos</t>
  </si>
  <si>
    <t>Desmonte de correas de techo (42.67 ml c/u)</t>
  </si>
  <si>
    <t>Desmonte de correas en fachadas frontal y posterior</t>
  </si>
  <si>
    <t>Suministro y colocación de correas en fachadas frontal y posterior</t>
  </si>
  <si>
    <t>Pintura anticorrosiva en columnas metálicas</t>
  </si>
  <si>
    <t>Pintura de mantenimiento en columnas metálicas</t>
  </si>
  <si>
    <t>Desmonte de canaletas metálicas de desagüe</t>
  </si>
  <si>
    <t>Suministro y colocación de canaletas metálicas de desagüe</t>
  </si>
  <si>
    <t>Desmonte de bajantes metálicos de desagüe</t>
  </si>
  <si>
    <t>Suministro y colocación de bajantes metálicos de desagüe</t>
  </si>
  <si>
    <t xml:space="preserve"> HORMIGÓN Y CERRAMIENTO</t>
  </si>
  <si>
    <t>Resane de piso completo en hormigón pulido de cancha</t>
  </si>
  <si>
    <t>Resane de acera perimetral interna del multiuso</t>
  </si>
  <si>
    <t>Resane de columnas en acceso vehicular H=2.00 m (30x30 cm)</t>
  </si>
  <si>
    <t>Repicado y vaciado de acera pública frontal en hormigón</t>
  </si>
  <si>
    <t>Reconstrucción de bordillo en hormigón de acera pública</t>
  </si>
  <si>
    <t>Suministro y colocación de puerta de tola metálica en acceso (1.00x2.10m)</t>
  </si>
  <si>
    <t>Pintura de mantenimiento en puerta metálica</t>
  </si>
  <si>
    <t>Pintura de mantenimiento en herrería</t>
  </si>
  <si>
    <t>Pintura acrílica superior en paredes</t>
  </si>
  <si>
    <t>Pintura acrílica blanca en techo</t>
  </si>
  <si>
    <t>Puerta enrollable en despacho de cafetería</t>
  </si>
  <si>
    <t>Puerta metálica con transom</t>
  </si>
  <si>
    <t>Pintura de mantenimiento en puerta</t>
  </si>
  <si>
    <t>Pintura en herrería</t>
  </si>
  <si>
    <t>Cerámica de piso antideslizante</t>
  </si>
  <si>
    <t>Cerámica de pared H=1.80 m</t>
  </si>
  <si>
    <t>Pintura acrílica en paredes</t>
  </si>
  <si>
    <t>Pintura acrílica en techo</t>
  </si>
  <si>
    <t>Inodoro de tanque</t>
  </si>
  <si>
    <t>Lavamanos de pedestal completo</t>
  </si>
  <si>
    <t>Espejo 0.60x0.80 m</t>
  </si>
  <si>
    <t>Dispensador de jabón</t>
  </si>
  <si>
    <t>Dispensador de papel de manos</t>
  </si>
  <si>
    <t>Dispensador de papel higiénico</t>
  </si>
  <si>
    <t>Puerta metálica de acceso con transom</t>
  </si>
  <si>
    <t>Cerámica de piso en vestidor</t>
  </si>
  <si>
    <t>Cerámica de piso en duchas</t>
  </si>
  <si>
    <t>Cerámica en muro bajo de ducha</t>
  </si>
  <si>
    <t>Pintura en paredes</t>
  </si>
  <si>
    <t>Pintura en techo</t>
  </si>
  <si>
    <t>Inodoros de tanque</t>
  </si>
  <si>
    <t>Lavamanos de pedestal</t>
  </si>
  <si>
    <t>Dispensadores de papel higiénico</t>
  </si>
  <si>
    <t>Puerta metálica de acceso</t>
  </si>
  <si>
    <t>Suministro y colocación de superficie sintética suspendida perforada (32.00 m x 19.00 m)</t>
  </si>
  <si>
    <t>Suministro y colocación de pizarras digitales de dos caras</t>
  </si>
  <si>
    <t>Suministro y colocación de reloj de 24 segundos</t>
  </si>
  <si>
    <t>Demolición de graderías laterales (losa de asientos y soportes)</t>
  </si>
  <si>
    <t>Pintura acrílica superior en graderías laterales</t>
  </si>
  <si>
    <t>Suministro y colocación de asientos plásticos sin respaldo (45 cm x 45 cm)</t>
  </si>
  <si>
    <t xml:space="preserve"> ÁREAS EXTERIORES Y OBRAS COMPLEMENTARIAS</t>
  </si>
  <si>
    <t>MISCELÁNEOS</t>
  </si>
  <si>
    <t>Suministro y colocación de tubo galvanizado Ø 2", incluye pintura</t>
  </si>
  <si>
    <t>ÁREA DE SERVICIOS (CAFETERÍA, BAÑOS PÚBLICOS, BAÑOS DE ATLETAS Y OFICINA)</t>
  </si>
  <si>
    <t>BAÑOS PÚBLICOS (LADO IZQUIERDO)</t>
  </si>
  <si>
    <t>BAÑOS PÚBLICOS (LADO DERECHO)</t>
  </si>
  <si>
    <t xml:space="preserve"> BAÑOS DE ATLETAS (LADO IZQUIERDO)</t>
  </si>
  <si>
    <t xml:space="preserve"> OFICINA DEPORTIVA</t>
  </si>
  <si>
    <t>PRELIMINARES</t>
  </si>
  <si>
    <t xml:space="preserve"> BAÑOS DE ATLETAS (LADO DERECHO)</t>
  </si>
  <si>
    <t xml:space="preserve">Replanteo </t>
  </si>
  <si>
    <t>ml</t>
  </si>
  <si>
    <t>Excavación para zapata de muro (0.45 x 0.65) mts</t>
  </si>
  <si>
    <t>m³</t>
  </si>
  <si>
    <t>Relleno de reposición compactado</t>
  </si>
  <si>
    <t>Bote material producto de excavación (camión de 6m³ incluye carguío a mano)</t>
  </si>
  <si>
    <t>Zapatas de muro de HA (0.45x0.25)m, hormigón 210kg/cm² (3Ø3/8" y 3/8"@0.20m)</t>
  </si>
  <si>
    <t>Bloques hormigón de 6" - 3/8" @ 0.60m BPN</t>
  </si>
  <si>
    <t>m²</t>
  </si>
  <si>
    <t>Bloques hormigón de 6" - 3/8" @ 0.60m SNP</t>
  </si>
  <si>
    <t>Columnas de HA (15x20)cm, 4Ø3/8" + est. Ø3/8"@0.20m</t>
  </si>
  <si>
    <t>Viga de amarre de HA (0.15x0.20)m, 4Ø3/8" + est. Ø3/8"@0.20m</t>
  </si>
  <si>
    <t>Fraguache en elementos de HA</t>
  </si>
  <si>
    <t xml:space="preserve">Pañete general </t>
  </si>
  <si>
    <t>Pintura en muros</t>
  </si>
  <si>
    <t>LB</t>
  </si>
  <si>
    <t>UTILERÍA DEPORTIVA</t>
  </si>
  <si>
    <t xml:space="preserve">Suministro y colocación Tableros Profesionales </t>
  </si>
  <si>
    <t>juego</t>
  </si>
  <si>
    <t>und</t>
  </si>
  <si>
    <t>Suministro y colocación de cajuelas,  parales y malla para voleibol</t>
  </si>
  <si>
    <t xml:space="preserve"> m²</t>
  </si>
  <si>
    <t>Suministro y colocación de herreria en huecos de ventanas (0.6mx0.60m alt.)</t>
  </si>
  <si>
    <t>Suministro y colocación de ventanas de celosias de aluminio blancas (0.60mx 0.60m alt.)</t>
  </si>
  <si>
    <t xml:space="preserve">Suministro y colocación de puertas en tola metálicas en cabinas </t>
  </si>
  <si>
    <t>Suministro y Colocacion de Rejilla de piso</t>
  </si>
  <si>
    <t>Suministro y colocación de Cerámica de piso antideslizante color gris claro</t>
  </si>
  <si>
    <t>Suministro y colocación de Cerámica blanca de pared H=1.80 m</t>
  </si>
  <si>
    <t>Suministro y colocación de Tope de granito gris para fregadero</t>
  </si>
  <si>
    <t>Suministro y colocación de Fregadero sencillo en acero inoxidable</t>
  </si>
  <si>
    <t>Suministro y colocación de puerta metálica con transom</t>
  </si>
  <si>
    <t>Suministro y colocación de pintura de mantenimiento en puerta</t>
  </si>
  <si>
    <t>Suministro y colocación de ventanas de celosías de aluminio blancas (0.60 m x 0.60 m alt.)</t>
  </si>
  <si>
    <t>Suministro y colocación de herrería en huecos de ventanas (0.60 m x 0.60 m alt.)</t>
  </si>
  <si>
    <t>Suministro y colocación de pintura en herrería</t>
  </si>
  <si>
    <t>Suministro y colocación de cerámica de piso antideslizante</t>
  </si>
  <si>
    <t>Suministro y colocación de cerámica de pared H=1.80 m</t>
  </si>
  <si>
    <t>Suministro y colocación de pintura acrílica en paredes</t>
  </si>
  <si>
    <t>Suministro y colocación de pintura acrílica en techo</t>
  </si>
  <si>
    <t>Suministro y colocación de inodoro de tanque</t>
  </si>
  <si>
    <t>Suministro y colocación de lavamanos de pedestal completo</t>
  </si>
  <si>
    <t>Suministro y colocación de espejo 0.60 x 0.80 m</t>
  </si>
  <si>
    <t>Suministro y colocación de dispensador de jabón</t>
  </si>
  <si>
    <t>Suministro y colocación de dispensador de papel de manos</t>
  </si>
  <si>
    <t>Suministro y colocación de dispensador de papel higiénico</t>
  </si>
  <si>
    <t>Suministro y colocación de puertas en tola metálicas en cabinas</t>
  </si>
  <si>
    <t>Suministro y Colocación de Rejilla de piso</t>
  </si>
  <si>
    <t>Suministro y colocación de puerta metálica de acceso con transom.</t>
  </si>
  <si>
    <t>Suministro y colocación de ventanas de celosías de aluminio blancas (0.60 m x 0.60 m alt.).</t>
  </si>
  <si>
    <t>Suministro y colocación de herrería en huecos de ventanas (0.60 m x 0.60 m alt.).</t>
  </si>
  <si>
    <t>Suministro y colocación de cerámica de piso en vestidor.</t>
  </si>
  <si>
    <t>Suministro y colocación de cerámica de piso en duchas.</t>
  </si>
  <si>
    <t>Suministro y colocación de cerámica en muro bajo de ducha.</t>
  </si>
  <si>
    <t>Suministro y colocación de cerámica de pared H = 1.80 m.</t>
  </si>
  <si>
    <t>Suministro y colocación de pintura en paredes.</t>
  </si>
  <si>
    <t>Suministro y colocación de pintura en techo.</t>
  </si>
  <si>
    <t>Suministro y colocación de inodoros de tanque.</t>
  </si>
  <si>
    <t>Suministro y colocación de lavamanos de pedestal.</t>
  </si>
  <si>
    <t>Suministro y colocación de espejo.</t>
  </si>
  <si>
    <t>Suministro y colocación de dispensador de jabón.</t>
  </si>
  <si>
    <t>Suministro y colocación de dispensador de papel de manos.</t>
  </si>
  <si>
    <t>Suministro y colocación de dispensadores de papel higiénico.</t>
  </si>
  <si>
    <t>Suministro y colocación de duchas completas.</t>
  </si>
  <si>
    <t>Suministro y colocación de puertas en tola metálicas en cabinas.</t>
  </si>
  <si>
    <t>Suministro y colocación de rejilla de piso.</t>
  </si>
  <si>
    <t>Suministro y colocación de pintura de mantenimiento en puerta.</t>
  </si>
  <si>
    <t xml:space="preserve"> Suministro y colocación de herrería en huecos de ventanas (0.60 m x 0.60 m alt.).</t>
  </si>
  <si>
    <t xml:space="preserve"> Suministro y colocación de pintura en herrería.</t>
  </si>
  <si>
    <t>Suministro y colocación de cerámica de piso antideslizante.</t>
  </si>
  <si>
    <t xml:space="preserve"> Suministro y colocación de pintura acrílica en paredes.</t>
  </si>
  <si>
    <t xml:space="preserve"> Suministro y colocación de pintura acrílica en techo.</t>
  </si>
  <si>
    <t>Excavación para zapatas de muros</t>
  </si>
  <si>
    <t>Zapatas HA para muro de 8" (0.60x0.3)m, 3Ø3/8" y Ø3/8"@0.25m, hormigón industrial 210kg/cm²</t>
  </si>
  <si>
    <t>Viga de amarre HA (0.15x0.20)m, hormigón industrial f'c=210Kg/cm², 4Ø3/8" y 3/8"@0.20m</t>
  </si>
  <si>
    <t>Bloques hormigón de 8" - 3/8" @ 0.40m, SNP, todas las camaras llenas, (Soportes de Grada)</t>
  </si>
  <si>
    <t>Bloques hormigón de 8" - 3/8" @ 0.40m, BNP, todas las camaras llenas, (Soportes de Grada)</t>
  </si>
  <si>
    <t>Carga y Bote de materiales sobrante</t>
  </si>
  <si>
    <t>CONSTRUCCIÓN DE GRADAS LATERALES , (L=30.70 M, 5 ASIENTOS ) 2 UNIDADES</t>
  </si>
  <si>
    <t>Construccion Pichon de Columna en hormigón (0.60*0.40) x  1.00 H</t>
  </si>
  <si>
    <t>INSTALACION ELECTRICA AREA CANCHA</t>
  </si>
  <si>
    <t>uds.</t>
  </si>
  <si>
    <t>Cancamo Cerrado 5/16 x 4" Con Doble Tuerca y Arandela</t>
  </si>
  <si>
    <t>uds</t>
  </si>
  <si>
    <t>Cadena de eslabones de 5 mm (3/16")</t>
  </si>
  <si>
    <t>pies</t>
  </si>
  <si>
    <t>Empaste de Cadena 3/16 C/Tuercas</t>
  </si>
  <si>
    <t xml:space="preserve">Lampara Reflectiva LED Highbay Sin Pantalla 200W.,6500K   multivoltage 85-265V. </t>
  </si>
  <si>
    <t>Lampara LED Tipo Reflector Rectangular 300W 6500K IP66</t>
  </si>
  <si>
    <t>Lamparas LED Cobra 150W, con Base para Fotocelda y Fotocelda Incluida</t>
  </si>
  <si>
    <t>Brazo Para Lampara Led Tipo Cobra 48"</t>
  </si>
  <si>
    <t>Panel de Breaker TLM1412CCU, 125A. 240V.</t>
  </si>
  <si>
    <t>Breaker THQL 20 Amps.</t>
  </si>
  <si>
    <t>Breaker THQL 20/2 Amps.</t>
  </si>
  <si>
    <t>Breaker THQL 30/2 Amps.</t>
  </si>
  <si>
    <t>Cable de Acometida de Aluminio 6/3</t>
  </si>
  <si>
    <t xml:space="preserve">Alambre AWG ST THWN ó THHN #6 (Negro) </t>
  </si>
  <si>
    <t>Pies</t>
  </si>
  <si>
    <t xml:space="preserve">Alambre AWG ST THWN ó THHN #8 (Blanco) </t>
  </si>
  <si>
    <t xml:space="preserve">Alambre AWG ST THWN ó THHN #10 (Verde) </t>
  </si>
  <si>
    <t xml:space="preserve">Alambre AWG ST THWN ó THHN #12 (Negro) </t>
  </si>
  <si>
    <t xml:space="preserve">Alambre AWG ST THWN ó THHN #12 (Blanco) </t>
  </si>
  <si>
    <t xml:space="preserve">Alambre AWG ST THWN ó THHN #12 (Verde) </t>
  </si>
  <si>
    <t>Cable de Goma 14/2</t>
  </si>
  <si>
    <t>Cable de Goma 12/3</t>
  </si>
  <si>
    <t>Cable de Data</t>
  </si>
  <si>
    <t xml:space="preserve">Caja  Metálica 2 x 4 x 1/2 </t>
  </si>
  <si>
    <t xml:space="preserve">Caja  Metálica 2 x 4 x 3/4 </t>
  </si>
  <si>
    <t>Tapa Ciega 2 x 4 metálica</t>
  </si>
  <si>
    <t>Tubería PVC SDR-26 de Ø3/4''</t>
  </si>
  <si>
    <t>Curvas PVC de Ø3/4''</t>
  </si>
  <si>
    <t>Caja de Metal  Weather Proof  2'' x 4''  Ko 1/2</t>
  </si>
  <si>
    <t xml:space="preserve">Tapa Ciega Waterproof </t>
  </si>
  <si>
    <t>Registro Metalico 4'' x 4''  Ko 1/2"</t>
  </si>
  <si>
    <t xml:space="preserve">Tapa Metalica 4" x 4" para 2 Interruptores Sencillos </t>
  </si>
  <si>
    <t xml:space="preserve">Registro Metalico 5'' x 5''  Ko 3/4''- 1/2" </t>
  </si>
  <si>
    <t xml:space="preserve">Tapa de Metal  Ciega 5'' x 5''  </t>
  </si>
  <si>
    <t>Tomacorriente Doble 120V. Tipo Leviton</t>
  </si>
  <si>
    <t>Tubería EMT de 1/2"</t>
  </si>
  <si>
    <t>Abrazadera EMT Ø1/2''</t>
  </si>
  <si>
    <t>Conector EMT Ø1/2''</t>
  </si>
  <si>
    <t>Coupling EMT Ø1/2''</t>
  </si>
  <si>
    <t>Tubería EMT de 3/4"</t>
  </si>
  <si>
    <t>Abrazadera EMT Ø3/4''</t>
  </si>
  <si>
    <t>Conector EMT Ø3/4''</t>
  </si>
  <si>
    <t>Coupling EMT Ø3/4''</t>
  </si>
  <si>
    <t>Tubería EMT de 1 1/2"</t>
  </si>
  <si>
    <t>Condulet EMT de Ø1-1/2''</t>
  </si>
  <si>
    <t xml:space="preserve">Letra EMT LB 1-1/2" </t>
  </si>
  <si>
    <t>Tubería LT de 1/2"</t>
  </si>
  <si>
    <t>Conector Recto LT Ø1/2''</t>
  </si>
  <si>
    <t>Barra Unitrop de 3/4"</t>
  </si>
  <si>
    <t>Abrazadera Unitrop de 1-1/2"</t>
  </si>
  <si>
    <t>Grapa de Retencion 2 - 1/0</t>
  </si>
  <si>
    <t xml:space="preserve">Tuerca de Ojo para Tornillo 5/8´´ </t>
  </si>
  <si>
    <t>Tornillo Maquina cabeza cuadrada 5/8 x 12"</t>
  </si>
  <si>
    <t xml:space="preserve">Conector UF 3/8'' - 1/2 </t>
  </si>
  <si>
    <t>Tarugo plastico Mamey 3/8 x 1-1/2</t>
  </si>
  <si>
    <t>Tornillos Tirafondo 12 x 1 1/2''</t>
  </si>
  <si>
    <t>Tarugo plastico Mamey 3/8 x 2''</t>
  </si>
  <si>
    <t>Tornillos Tirafondo 12 x 2''</t>
  </si>
  <si>
    <t xml:space="preserve">Tornillo Hilti para viga H 1 1/4" PUNTA #4 </t>
  </si>
  <si>
    <t>Registro Metalico Reforzado  6'' x 6'' x 4'' Nema 1</t>
  </si>
  <si>
    <t>Tape 3M Scoth-33 Super (plastico)</t>
  </si>
  <si>
    <t>Mano de Obra</t>
  </si>
  <si>
    <t>P.A.</t>
  </si>
  <si>
    <t>INSTALACION ELECTRICA AREA SERVICIOS (EMT)</t>
  </si>
  <si>
    <t>INSTALACION ELECTRICA GENERAL</t>
  </si>
  <si>
    <t>Interruptor Sencillo Tipo Leviton</t>
  </si>
  <si>
    <t>Tapa de Interruptor Sencillo Metalica</t>
  </si>
  <si>
    <t>Tapa de Tomacorriente 2 x 4 Metàlica</t>
  </si>
  <si>
    <t xml:space="preserve">Rosetas de Porcelana </t>
  </si>
  <si>
    <t>Bombillo LED 20W 2000 lm Luz Blanca E-27 IP65</t>
  </si>
  <si>
    <t xml:space="preserve">Caja  Octagonal Ko-1/2 </t>
  </si>
  <si>
    <t>Tapa de Metal  Ciega 4'' x 4"</t>
  </si>
  <si>
    <t>Alambre AWG ST #12 THWN ó THHN (Negro)</t>
  </si>
  <si>
    <t>Alambre AWG ST #12 THWN ó THHN (Blanco)</t>
  </si>
  <si>
    <t>Alquiler de Una Estructura de Andamios de 3 Patas a 40 Pies</t>
  </si>
  <si>
    <t>Mes</t>
  </si>
  <si>
    <t>Desmantelacion de Luminarias, Tuberias, Alambrado, Accesorios, etc.</t>
  </si>
  <si>
    <t>Letrero de obra</t>
  </si>
  <si>
    <t>Tarja conmemorativa</t>
  </si>
  <si>
    <t>Losa  pulida para asientos de grada e=0.12m 3/8"@0.25m ad Hormigon Industrial 210Kg/cm2</t>
  </si>
  <si>
    <t>Pintura acrílica superior en muros , exterior / interior</t>
  </si>
  <si>
    <t>pa</t>
  </si>
  <si>
    <t xml:space="preserve">Luminarias LED Tipo Estadio 300W.,   6000K  Efic.90%  multivoltage 85-265V. IP65, ó IP66. Difusor de Aluminio. </t>
  </si>
  <si>
    <t>SERVICIOS (BAÑOS, VESTIDORES, CAFETERIA Y OFICINA)</t>
  </si>
  <si>
    <t>Señaletica (identificacion de proyecto, baños, cafeteria y oficinas)</t>
  </si>
  <si>
    <t>Demolición de muro de lindero en blocks H:60cm</t>
  </si>
  <si>
    <t>Desmonte de malla cicónica de 6' sobre muro de lindero</t>
  </si>
  <si>
    <t xml:space="preserve">Suministro y colocación de malla ciclónica de 6' sobre muro de lindero </t>
  </si>
  <si>
    <t xml:space="preserve">Construcción de acera interiores (1.00m ancho) y  bordillo en hormigón </t>
  </si>
  <si>
    <t xml:space="preserve">Pintura amarilla de trafico para bordillo de acera </t>
  </si>
  <si>
    <t>Repicado y vaciado de acera perimetral interna del multiuso en hormigón E:10cm</t>
  </si>
  <si>
    <t>Suministro y colocación de puerta doble en malla ciclónica en acceso a proyecto (6.00m ancho x 2.20m alt.)</t>
  </si>
  <si>
    <t>Suministro y Colocacion Tinaco 330 Galones</t>
  </si>
  <si>
    <t> m²</t>
  </si>
  <si>
    <t xml:space="preserve">Construcción de muro de lindero en blocks H:1.00m bloque de 8"bastaones 3/8@0.60m incluye fraguache, pañete y pintura </t>
  </si>
  <si>
    <t xml:space="preserve">Construcción de Caseta de Bomba de Agua: 2.30*1.35 x 2.00 alto. Bloque de 6" incluye puerta y terminación </t>
  </si>
  <si>
    <t xml:space="preserve">Suministro e instalación de Bomba de Agua 1hp, tanque de 60 y piezas especiales para la instalación </t>
  </si>
  <si>
    <t xml:space="preserve">Construcción de calle desde via principal al proyecto en asfalto 2" en caliente incluye riego de imprimación </t>
  </si>
  <si>
    <t xml:space="preserve">Corte de capa vegetal </t>
  </si>
  <si>
    <t>Nivelado de calle</t>
  </si>
  <si>
    <t>Relleno de caliche compactado e=0.15m</t>
  </si>
  <si>
    <t xml:space="preserve">Suministro y colocación de abanicos industriales de </t>
  </si>
  <si>
    <t>Suministro y colocación de correas de techo (42.67 ml c/u)</t>
  </si>
  <si>
    <t>Fecha: 17/09/2026</t>
  </si>
  <si>
    <t xml:space="preserve">Ubicación  : ALTAMIRA, PUERTO PLATA </t>
  </si>
  <si>
    <t xml:space="preserve">Proyecto: REMOZAMIENTO DE POLIDEPORTIVO ALTAMIRA 
</t>
  </si>
  <si>
    <t>Núm  : 092-2026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</si>
</sst>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#,##0.00_);[Red]\(&quot;$&quot;#,##0.00\)"/>
    <numFmt numFmtId="43" formatCode="_(* #,##0.00_);_(* \(#,##0.00\);_(* &quot;-&quot;??_);_(@_)"/>
    <numFmt numFmtId="164" formatCode="General_)"/>
    <numFmt numFmtId="165" formatCode="_(&quot;$&quot;* #,##0.00_);_(&quot;$&quot;* \(#,##0.00\);_(&quot;$&quot;* &quot;-&quot;_);_(@_)"/>
    <numFmt numFmtId="166" formatCode="#,##0.00;[Red]#,##0.00"/>
    <numFmt numFmtId="167" formatCode="#,##0.0"/>
  </numFmts>
  <fonts count="14" x14ac:knownFonts="1">
    <font>
      <sz val="10"/>
      <name val="MS Sans Serif"/>
      <family val="2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8"/>
      <name val="Times New Roman"/>
      <family val="1"/>
    </font>
    <font>
      <b/>
      <sz val="18"/>
      <name val="Times New Roman"/>
      <family val="1"/>
    </font>
    <font>
      <sz val="9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b/>
      <sz val="18"/>
      <color theme="1"/>
      <name val="Times New Roman"/>
      <family val="1"/>
    </font>
    <font>
      <b/>
      <sz val="10"/>
      <name val="MS Sans Serif"/>
      <family val="2"/>
    </font>
    <font>
      <sz val="18"/>
      <color rgb="FF1B1C1D"/>
      <name val="Times New Roman"/>
      <family val="1"/>
    </font>
    <font>
      <sz val="18"/>
      <color theme="1"/>
      <name val="Times New Roman"/>
      <family val="1"/>
    </font>
    <font>
      <b/>
      <sz val="18"/>
      <color rgb="FF1B1C1D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/>
    <xf numFmtId="40" fontId="2" fillId="0" borderId="0" applyFont="0" applyFill="0" applyBorder="0" applyAlignment="0" applyProtection="0"/>
    <xf numFmtId="8" fontId="2" fillId="0" borderId="0" applyFont="0" applyFill="0" applyBorder="0" applyAlignment="0" applyProtection="0"/>
    <xf numFmtId="0" fontId="1" fillId="0" borderId="0"/>
    <xf numFmtId="0" fontId="2" fillId="0" borderId="0"/>
    <xf numFmtId="0" fontId="7" fillId="0" borderId="0"/>
    <xf numFmtId="0" fontId="1" fillId="0" borderId="0"/>
    <xf numFmtId="165" fontId="7" fillId="0" borderId="0" applyFont="0" applyFill="0" applyBorder="0" applyAlignment="0" applyProtection="0"/>
    <xf numFmtId="40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" fillId="0" borderId="0"/>
    <xf numFmtId="0" fontId="7" fillId="0" borderId="0"/>
    <xf numFmtId="0" fontId="2" fillId="0" borderId="0"/>
    <xf numFmtId="0" fontId="8" fillId="0" borderId="0"/>
    <xf numFmtId="9" fontId="2" fillId="0" borderId="0" applyFont="0" applyFill="0" applyBorder="0" applyAlignment="0" applyProtection="0"/>
  </cellStyleXfs>
  <cellXfs count="161">
    <xf numFmtId="0" fontId="0" fillId="0" borderId="0" xfId="0"/>
    <xf numFmtId="0" fontId="3" fillId="0" borderId="0" xfId="0" applyFont="1"/>
    <xf numFmtId="4" fontId="4" fillId="0" borderId="0" xfId="0" applyNumberFormat="1" applyFont="1" applyAlignment="1">
      <alignment horizontal="right"/>
    </xf>
    <xf numFmtId="0" fontId="5" fillId="0" borderId="0" xfId="0" applyFont="1"/>
    <xf numFmtId="0" fontId="6" fillId="0" borderId="0" xfId="0" applyFont="1"/>
    <xf numFmtId="4" fontId="6" fillId="0" borderId="0" xfId="0" applyNumberFormat="1" applyFont="1"/>
    <xf numFmtId="0" fontId="3" fillId="0" borderId="0" xfId="0" applyFont="1" applyAlignment="1">
      <alignment horizontal="left"/>
    </xf>
    <xf numFmtId="4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4" fontId="3" fillId="0" borderId="0" xfId="0" applyNumberFormat="1" applyFont="1"/>
    <xf numFmtId="4" fontId="3" fillId="0" borderId="0" xfId="0" applyNumberFormat="1" applyFont="1" applyAlignment="1">
      <alignment vertical="center"/>
    </xf>
    <xf numFmtId="4" fontId="3" fillId="0" borderId="0" xfId="0" applyNumberFormat="1" applyFont="1" applyAlignment="1">
      <alignment horizontal="left"/>
    </xf>
    <xf numFmtId="40" fontId="3" fillId="0" borderId="0" xfId="1" applyFont="1" applyBorder="1" applyAlignment="1">
      <alignment horizontal="right"/>
    </xf>
    <xf numFmtId="4" fontId="3" fillId="0" borderId="0" xfId="0" quotePrefix="1" applyNumberFormat="1" applyFont="1" applyAlignment="1">
      <alignment horizontal="right"/>
    </xf>
    <xf numFmtId="0" fontId="9" fillId="0" borderId="0" xfId="0" applyFont="1" applyAlignment="1">
      <alignment horizontal="left" vertical="center"/>
    </xf>
    <xf numFmtId="40" fontId="3" fillId="0" borderId="8" xfId="1" applyFont="1" applyBorder="1" applyAlignment="1">
      <alignment horizontal="right"/>
    </xf>
    <xf numFmtId="4" fontId="3" fillId="0" borderId="8" xfId="0" applyNumberFormat="1" applyFont="1" applyBorder="1" applyAlignment="1">
      <alignment horizontal="right"/>
    </xf>
    <xf numFmtId="4" fontId="3" fillId="0" borderId="8" xfId="2" applyNumberFormat="1" applyFont="1" applyBorder="1" applyAlignment="1"/>
    <xf numFmtId="4" fontId="4" fillId="0" borderId="9" xfId="2" applyNumberFormat="1" applyFont="1" applyBorder="1" applyAlignment="1">
      <alignment horizontal="right"/>
    </xf>
    <xf numFmtId="40" fontId="9" fillId="0" borderId="0" xfId="1" applyFont="1" applyBorder="1" applyAlignment="1">
      <alignment horizontal="right" vertical="center"/>
    </xf>
    <xf numFmtId="43" fontId="9" fillId="0" borderId="0" xfId="1" applyNumberFormat="1" applyFont="1" applyBorder="1" applyAlignment="1">
      <alignment horizontal="right" vertical="center"/>
    </xf>
    <xf numFmtId="4" fontId="6" fillId="0" borderId="0" xfId="2" applyNumberFormat="1" applyFont="1" applyFill="1" applyBorder="1"/>
    <xf numFmtId="0" fontId="3" fillId="0" borderId="0" xfId="0" applyFont="1" applyAlignment="1">
      <alignment vertical="center"/>
    </xf>
    <xf numFmtId="4" fontId="3" fillId="0" borderId="0" xfId="2" applyNumberFormat="1" applyFont="1" applyFill="1" applyBorder="1"/>
    <xf numFmtId="4" fontId="4" fillId="0" borderId="8" xfId="0" applyNumberFormat="1" applyFont="1" applyBorder="1" applyAlignment="1">
      <alignment horizontal="right"/>
    </xf>
    <xf numFmtId="4" fontId="3" fillId="0" borderId="8" xfId="0" applyNumberFormat="1" applyFont="1" applyBorder="1"/>
    <xf numFmtId="4" fontId="4" fillId="0" borderId="9" xfId="0" quotePrefix="1" applyNumberFormat="1" applyFont="1" applyBorder="1" applyAlignment="1">
      <alignment horizontal="right"/>
    </xf>
    <xf numFmtId="4" fontId="4" fillId="0" borderId="0" xfId="0" quotePrefix="1" applyNumberFormat="1" applyFont="1" applyAlignment="1">
      <alignment horizontal="left"/>
    </xf>
    <xf numFmtId="4" fontId="3" fillId="0" borderId="0" xfId="2" applyNumberFormat="1" applyFont="1" applyBorder="1" applyAlignment="1"/>
    <xf numFmtId="4" fontId="4" fillId="0" borderId="0" xfId="2" applyNumberFormat="1" applyFont="1" applyBorder="1" applyAlignment="1">
      <alignment horizontal="right"/>
    </xf>
    <xf numFmtId="40" fontId="4" fillId="0" borderId="0" xfId="1" applyFont="1" applyBorder="1" applyAlignment="1">
      <alignment horizontal="right"/>
    </xf>
    <xf numFmtId="4" fontId="4" fillId="0" borderId="0" xfId="0" applyNumberFormat="1" applyFont="1"/>
    <xf numFmtId="10" fontId="3" fillId="0" borderId="0" xfId="1" applyNumberFormat="1" applyFont="1" applyBorder="1" applyAlignment="1">
      <alignment horizontal="right"/>
    </xf>
    <xf numFmtId="40" fontId="3" fillId="0" borderId="0" xfId="1" applyFont="1" applyBorder="1" applyAlignment="1"/>
    <xf numFmtId="40" fontId="3" fillId="0" borderId="0" xfId="1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10" fillId="0" borderId="0" xfId="0" applyFont="1"/>
    <xf numFmtId="0" fontId="4" fillId="0" borderId="0" xfId="0" applyFont="1" applyAlignment="1">
      <alignment horizontal="left" vertical="center" wrapText="1"/>
    </xf>
    <xf numFmtId="4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4" fontId="4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4" fontId="4" fillId="0" borderId="2" xfId="0" quotePrefix="1" applyNumberFormat="1" applyFont="1" applyBorder="1" applyAlignment="1">
      <alignment horizontal="center" vertical="center"/>
    </xf>
    <xf numFmtId="4" fontId="4" fillId="0" borderId="0" xfId="0" quotePrefix="1" applyNumberFormat="1" applyFont="1" applyAlignment="1">
      <alignment horizontal="center" vertical="center"/>
    </xf>
    <xf numFmtId="4" fontId="3" fillId="0" borderId="0" xfId="0" applyNumberFormat="1" applyFont="1" applyAlignment="1">
      <alignment horizontal="center" vertical="center" wrapText="1"/>
    </xf>
    <xf numFmtId="4" fontId="3" fillId="0" borderId="0" xfId="2" applyNumberFormat="1" applyFont="1" applyFill="1" applyBorder="1" applyAlignment="1">
      <alignment horizontal="center" vertical="center"/>
    </xf>
    <xf numFmtId="4" fontId="3" fillId="0" borderId="0" xfId="0" applyNumberFormat="1" applyFont="1" applyAlignment="1">
      <alignment horizontal="left" wrapText="1"/>
    </xf>
    <xf numFmtId="40" fontId="3" fillId="3" borderId="0" xfId="1" applyFont="1" applyFill="1" applyBorder="1" applyAlignment="1">
      <alignment horizontal="center" vertical="center" wrapText="1"/>
    </xf>
    <xf numFmtId="4" fontId="11" fillId="0" borderId="0" xfId="0" applyNumberFormat="1" applyFont="1" applyAlignment="1">
      <alignment horizontal="center" vertical="center" wrapText="1" readingOrder="1"/>
    </xf>
    <xf numFmtId="0" fontId="3" fillId="0" borderId="0" xfId="0" applyFont="1" applyAlignment="1">
      <alignment horizontal="left" vertical="center" wrapText="1"/>
    </xf>
    <xf numFmtId="4" fontId="12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2" borderId="0" xfId="0" applyFill="1"/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vertical="center"/>
    </xf>
    <xf numFmtId="164" fontId="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2" fontId="4" fillId="0" borderId="0" xfId="0" applyNumberFormat="1" applyFont="1" applyAlignment="1">
      <alignment horizontal="left" vertical="center"/>
    </xf>
    <xf numFmtId="2" fontId="3" fillId="0" borderId="0" xfId="0" applyNumberFormat="1" applyFont="1" applyAlignment="1">
      <alignment horizontal="left" vertical="center"/>
    </xf>
    <xf numFmtId="40" fontId="3" fillId="0" borderId="0" xfId="1" applyFont="1" applyAlignment="1">
      <alignment horizontal="center" vertical="center"/>
    </xf>
    <xf numFmtId="40" fontId="4" fillId="0" borderId="0" xfId="1" applyFont="1" applyAlignment="1">
      <alignment horizontal="center" vertical="center"/>
    </xf>
    <xf numFmtId="4" fontId="3" fillId="0" borderId="0" xfId="0" applyNumberFormat="1" applyFont="1" applyAlignment="1">
      <alignment horizontal="left" vertical="center" wrapText="1"/>
    </xf>
    <xf numFmtId="4" fontId="3" fillId="0" borderId="0" xfId="0" applyNumberFormat="1" applyFont="1" applyAlignment="1">
      <alignment horizontal="right" vertical="center" wrapText="1"/>
    </xf>
    <xf numFmtId="166" fontId="3" fillId="0" borderId="0" xfId="0" applyNumberFormat="1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2" fontId="3" fillId="0" borderId="0" xfId="0" applyNumberFormat="1" applyFont="1" applyAlignment="1">
      <alignment horizontal="left" vertical="center" wrapText="1"/>
    </xf>
    <xf numFmtId="4" fontId="4" fillId="0" borderId="3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4" fontId="4" fillId="0" borderId="3" xfId="0" quotePrefix="1" applyNumberFormat="1" applyFont="1" applyBorder="1" applyAlignment="1">
      <alignment horizontal="center" vertical="center"/>
    </xf>
    <xf numFmtId="40" fontId="4" fillId="0" borderId="0" xfId="0" applyNumberFormat="1" applyFont="1" applyAlignment="1">
      <alignment horizontal="center" vertical="center"/>
    </xf>
    <xf numFmtId="4" fontId="4" fillId="0" borderId="0" xfId="2" applyNumberFormat="1" applyFont="1" applyBorder="1" applyAlignment="1">
      <alignment horizontal="center" vertical="center"/>
    </xf>
    <xf numFmtId="43" fontId="9" fillId="0" borderId="0" xfId="1" applyNumberFormat="1" applyFont="1" applyBorder="1" applyAlignment="1">
      <alignment horizontal="center" vertical="center"/>
    </xf>
    <xf numFmtId="4" fontId="13" fillId="0" borderId="0" xfId="0" applyNumberFormat="1" applyFont="1" applyAlignment="1">
      <alignment horizontal="center" vertical="center" wrapText="1" readingOrder="1"/>
    </xf>
    <xf numFmtId="0" fontId="4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4" fontId="3" fillId="0" borderId="0" xfId="0" quotePrefix="1" applyNumberFormat="1" applyFont="1" applyAlignment="1">
      <alignment horizontal="left" vertical="center" wrapText="1"/>
    </xf>
    <xf numFmtId="4" fontId="3" fillId="0" borderId="0" xfId="0" applyNumberFormat="1" applyFont="1" applyAlignment="1">
      <alignment vertical="center" wrapText="1"/>
    </xf>
    <xf numFmtId="4" fontId="3" fillId="0" borderId="0" xfId="12" applyNumberFormat="1" applyFont="1" applyAlignment="1">
      <alignment horizontal="left" vertical="center" wrapText="1"/>
    </xf>
    <xf numFmtId="0" fontId="13" fillId="0" borderId="0" xfId="0" applyFont="1" applyAlignment="1">
      <alignment horizontal="left" vertical="center" wrapText="1" readingOrder="1"/>
    </xf>
    <xf numFmtId="0" fontId="11" fillId="0" borderId="0" xfId="0" applyFont="1" applyAlignment="1">
      <alignment horizontal="left" vertical="center" wrapText="1" readingOrder="1"/>
    </xf>
    <xf numFmtId="4" fontId="4" fillId="0" borderId="7" xfId="0" quotePrefix="1" applyNumberFormat="1" applyFont="1" applyBorder="1" applyAlignment="1">
      <alignment horizontal="left" wrapText="1"/>
    </xf>
    <xf numFmtId="4" fontId="4" fillId="0" borderId="0" xfId="0" quotePrefix="1" applyNumberFormat="1" applyFont="1" applyAlignment="1">
      <alignment horizontal="left" wrapText="1"/>
    </xf>
    <xf numFmtId="4" fontId="3" fillId="0" borderId="0" xfId="0" applyNumberFormat="1" applyFont="1" applyAlignment="1">
      <alignment wrapText="1"/>
    </xf>
    <xf numFmtId="4" fontId="3" fillId="0" borderId="0" xfId="12" applyNumberFormat="1" applyFont="1" applyAlignment="1">
      <alignment horizontal="left" wrapText="1"/>
    </xf>
    <xf numFmtId="4" fontId="4" fillId="0" borderId="7" xfId="0" applyNumberFormat="1" applyFont="1" applyBorder="1" applyAlignment="1">
      <alignment horizontal="left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4" fontId="6" fillId="0" borderId="0" xfId="14" applyNumberFormat="1" applyFont="1" applyBorder="1"/>
    <xf numFmtId="4" fontId="6" fillId="0" borderId="0" xfId="1" applyNumberFormat="1" applyFont="1" applyBorder="1"/>
    <xf numFmtId="4" fontId="6" fillId="0" borderId="0" xfId="2" applyNumberFormat="1" applyFont="1" applyBorder="1"/>
    <xf numFmtId="164" fontId="4" fillId="0" borderId="0" xfId="0" applyNumberFormat="1" applyFont="1" applyAlignment="1">
      <alignment horizontal="justify" vertical="justify"/>
    </xf>
    <xf numFmtId="4" fontId="3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right" vertical="justify"/>
    </xf>
    <xf numFmtId="4" fontId="4" fillId="0" borderId="0" xfId="1" applyNumberFormat="1" applyFont="1" applyBorder="1" applyProtection="1"/>
    <xf numFmtId="0" fontId="3" fillId="3" borderId="0" xfId="0" applyFont="1" applyFill="1" applyAlignment="1">
      <alignment vertical="top" wrapText="1"/>
    </xf>
    <xf numFmtId="3" fontId="3" fillId="3" borderId="0" xfId="0" applyNumberFormat="1" applyFont="1" applyFill="1" applyAlignment="1">
      <alignment horizontal="center" vertical="top"/>
    </xf>
    <xf numFmtId="4" fontId="3" fillId="3" borderId="0" xfId="0" applyNumberFormat="1" applyFont="1" applyFill="1" applyAlignment="1">
      <alignment horizontal="center" vertical="top"/>
    </xf>
    <xf numFmtId="4" fontId="3" fillId="3" borderId="0" xfId="0" applyNumberFormat="1" applyFont="1" applyFill="1" applyAlignment="1">
      <alignment horizontal="right" vertical="top"/>
    </xf>
    <xf numFmtId="0" fontId="3" fillId="0" borderId="0" xfId="5" applyFont="1" applyProtection="1">
      <protection locked="0"/>
    </xf>
    <xf numFmtId="3" fontId="3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left" vertical="justify"/>
    </xf>
    <xf numFmtId="0" fontId="3" fillId="0" borderId="0" xfId="5" applyFont="1" applyAlignment="1" applyProtection="1">
      <alignment vertical="center"/>
      <protection locked="0"/>
    </xf>
    <xf numFmtId="0" fontId="3" fillId="3" borderId="0" xfId="0" applyFont="1" applyFill="1" applyAlignment="1">
      <alignment wrapText="1"/>
    </xf>
    <xf numFmtId="0" fontId="3" fillId="3" borderId="0" xfId="5" applyFont="1" applyFill="1" applyProtection="1">
      <protection locked="0"/>
    </xf>
    <xf numFmtId="3" fontId="3" fillId="3" borderId="0" xfId="0" applyNumberFormat="1" applyFont="1" applyFill="1" applyAlignment="1">
      <alignment horizontal="center"/>
    </xf>
    <xf numFmtId="4" fontId="3" fillId="3" borderId="0" xfId="0" applyNumberFormat="1" applyFont="1" applyFill="1" applyAlignment="1">
      <alignment horizontal="center"/>
    </xf>
    <xf numFmtId="4" fontId="3" fillId="3" borderId="0" xfId="0" applyNumberFormat="1" applyFont="1" applyFill="1" applyAlignment="1">
      <alignment horizontal="right"/>
    </xf>
    <xf numFmtId="1" fontId="3" fillId="0" borderId="0" xfId="13" applyNumberFormat="1" applyFont="1" applyAlignment="1">
      <alignment horizontal="center" vertical="center"/>
    </xf>
    <xf numFmtId="0" fontId="3" fillId="3" borderId="0" xfId="0" applyFont="1" applyFill="1"/>
    <xf numFmtId="3" fontId="3" fillId="0" borderId="0" xfId="1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left" vertical="center"/>
    </xf>
    <xf numFmtId="3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Font="1" applyProtection="1">
      <protection locked="0"/>
    </xf>
    <xf numFmtId="3" fontId="3" fillId="0" borderId="0" xfId="1" applyNumberFormat="1" applyFont="1" applyFill="1" applyBorder="1" applyAlignment="1">
      <alignment horizontal="center"/>
    </xf>
    <xf numFmtId="0" fontId="3" fillId="3" borderId="0" xfId="5" applyFont="1" applyFill="1" applyAlignment="1" applyProtection="1">
      <alignment vertical="center"/>
      <protection locked="0"/>
    </xf>
    <xf numFmtId="1" fontId="3" fillId="0" borderId="0" xfId="13" applyNumberFormat="1" applyFont="1" applyAlignment="1">
      <alignment horizontal="center"/>
    </xf>
    <xf numFmtId="164" fontId="3" fillId="0" borderId="0" xfId="0" applyNumberFormat="1" applyFont="1" applyAlignment="1">
      <alignment horizontal="justify" vertical="justify"/>
    </xf>
    <xf numFmtId="0" fontId="3" fillId="3" borderId="0" xfId="0" applyFont="1" applyFill="1" applyAlignment="1">
      <alignment horizontal="center"/>
    </xf>
    <xf numFmtId="2" fontId="3" fillId="3" borderId="0" xfId="0" applyNumberFormat="1" applyFont="1" applyFill="1"/>
    <xf numFmtId="4" fontId="3" fillId="0" borderId="0" xfId="1" applyNumberFormat="1" applyFont="1" applyFill="1" applyBorder="1" applyAlignment="1">
      <alignment horizontal="right"/>
    </xf>
    <xf numFmtId="9" fontId="3" fillId="0" borderId="0" xfId="14" applyFont="1" applyBorder="1" applyAlignment="1">
      <alignment horizontal="center" vertical="center"/>
    </xf>
    <xf numFmtId="4" fontId="4" fillId="0" borderId="0" xfId="1" applyNumberFormat="1" applyFont="1" applyBorder="1" applyAlignment="1" applyProtection="1">
      <alignment horizontal="right" vertical="justify"/>
    </xf>
    <xf numFmtId="167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wrapText="1"/>
    </xf>
    <xf numFmtId="0" fontId="9" fillId="0" borderId="0" xfId="0" applyFont="1" applyAlignment="1">
      <alignment horizontal="right" vertical="center"/>
    </xf>
    <xf numFmtId="2" fontId="4" fillId="0" borderId="0" xfId="0" quotePrefix="1" applyNumberFormat="1" applyFont="1" applyAlignment="1">
      <alignment horizontal="center"/>
    </xf>
    <xf numFmtId="4" fontId="4" fillId="0" borderId="0" xfId="0" applyNumberFormat="1" applyFont="1" applyAlignment="1">
      <alignment horizontal="center"/>
    </xf>
    <xf numFmtId="4" fontId="4" fillId="0" borderId="0" xfId="0" quotePrefix="1" applyNumberFormat="1" applyFont="1" applyAlignment="1">
      <alignment horizontal="right"/>
    </xf>
    <xf numFmtId="4" fontId="6" fillId="0" borderId="0" xfId="14" applyNumberFormat="1" applyFont="1" applyFill="1" applyBorder="1"/>
    <xf numFmtId="4" fontId="6" fillId="0" borderId="0" xfId="1" applyNumberFormat="1" applyFont="1" applyFill="1" applyBorder="1"/>
    <xf numFmtId="4" fontId="6" fillId="0" borderId="0" xfId="0" applyNumberFormat="1" applyFont="1" applyAlignment="1">
      <alignment horizontal="left"/>
    </xf>
    <xf numFmtId="4" fontId="4" fillId="0" borderId="0" xfId="0" quotePrefix="1" applyNumberFormat="1" applyFont="1"/>
    <xf numFmtId="40" fontId="4" fillId="0" borderId="0" xfId="1" applyFont="1" applyAlignment="1">
      <alignment horizontal="left" vertical="center" wrapText="1"/>
    </xf>
    <xf numFmtId="2" fontId="13" fillId="0" borderId="0" xfId="0" applyNumberFormat="1" applyFont="1" applyAlignment="1">
      <alignment horizontal="left" vertical="center" wrapText="1" indent="1" readingOrder="1"/>
    </xf>
    <xf numFmtId="2" fontId="11" fillId="0" borderId="0" xfId="0" applyNumberFormat="1" applyFont="1" applyAlignment="1">
      <alignment horizontal="left" vertical="center" wrapText="1" indent="1" readingOrder="1"/>
    </xf>
    <xf numFmtId="0" fontId="3" fillId="0" borderId="0" xfId="5" applyFont="1" applyAlignment="1" applyProtection="1">
      <alignment wrapText="1"/>
      <protection locked="0"/>
    </xf>
    <xf numFmtId="40" fontId="3" fillId="0" borderId="0" xfId="1" applyFont="1" applyFill="1" applyAlignment="1">
      <alignment horizontal="center" vertical="center"/>
    </xf>
    <xf numFmtId="40" fontId="4" fillId="0" borderId="0" xfId="1" applyFont="1" applyFill="1" applyAlignment="1">
      <alignment horizontal="center" vertical="center"/>
    </xf>
    <xf numFmtId="164" fontId="3" fillId="0" borderId="0" xfId="0" applyNumberFormat="1" applyFont="1" applyAlignment="1">
      <alignment horizontal="justify" vertical="center" wrapText="1"/>
    </xf>
    <xf numFmtId="0" fontId="3" fillId="0" borderId="0" xfId="0" applyFont="1" applyAlignment="1">
      <alignment horizontal="center" vertical="center" wrapText="1"/>
    </xf>
    <xf numFmtId="39" fontId="3" fillId="0" borderId="0" xfId="0" applyNumberFormat="1" applyFont="1" applyAlignment="1">
      <alignment horizontal="justify" vertical="center" wrapText="1"/>
    </xf>
    <xf numFmtId="0" fontId="3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 wrapText="1"/>
    </xf>
    <xf numFmtId="164" fontId="4" fillId="0" borderId="10" xfId="0" applyNumberFormat="1" applyFont="1" applyBorder="1" applyAlignment="1">
      <alignment horizontal="center" vertical="center"/>
    </xf>
    <xf numFmtId="164" fontId="4" fillId="0" borderId="12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</cellXfs>
  <cellStyles count="15">
    <cellStyle name="Millares" xfId="1" builtinId="3"/>
    <cellStyle name="Millares 13" xfId="7" xr:uid="{00000000-0005-0000-0000-000001000000}"/>
    <cellStyle name="Millares 2" xfId="8" xr:uid="{00000000-0005-0000-0000-000002000000}"/>
    <cellStyle name="Millares 3" xfId="9" xr:uid="{00000000-0005-0000-0000-000003000000}"/>
    <cellStyle name="Moneda" xfId="2" builtinId="4"/>
    <cellStyle name="Normal" xfId="0" builtinId="0"/>
    <cellStyle name="Normal 11" xfId="13" xr:uid="{00000000-0005-0000-0000-000006000000}"/>
    <cellStyle name="Normal 2" xfId="3" xr:uid="{00000000-0005-0000-0000-000007000000}"/>
    <cellStyle name="Normal 2 2" xfId="6" xr:uid="{00000000-0005-0000-0000-000008000000}"/>
    <cellStyle name="Normal 2 2 2 2 2 2" xfId="10" xr:uid="{00000000-0005-0000-0000-000009000000}"/>
    <cellStyle name="Normal 2 2 2 3" xfId="12" xr:uid="{00000000-0005-0000-0000-00000A000000}"/>
    <cellStyle name="Normal 2 3" xfId="4" xr:uid="{00000000-0005-0000-0000-00000B000000}"/>
    <cellStyle name="Normal 3 2" xfId="5" xr:uid="{00000000-0005-0000-0000-00000C000000}"/>
    <cellStyle name="Normal 4" xfId="11" xr:uid="{00000000-0005-0000-0000-00000D000000}"/>
    <cellStyle name="Porcentaje" xfId="14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38755-D84B-402B-BC01-FE662F1F9EE3}">
  <dimension ref="A1:O342"/>
  <sheetViews>
    <sheetView tabSelected="1" view="pageBreakPreview" topLeftCell="A306" zoomScale="60" zoomScaleNormal="60" workbookViewId="0">
      <selection activeCell="Q316" sqref="Q316"/>
    </sheetView>
  </sheetViews>
  <sheetFormatPr baseColWidth="10" defaultRowHeight="23.25" x14ac:dyDescent="0.2"/>
  <cols>
    <col min="1" max="1" width="9.7109375" style="55" customWidth="1"/>
    <col min="2" max="2" width="75.28515625" style="35" customWidth="1"/>
    <col min="3" max="3" width="15.42578125" style="40" customWidth="1"/>
    <col min="4" max="4" width="11" style="40" customWidth="1"/>
    <col min="5" max="5" width="20.140625" style="40" customWidth="1"/>
    <col min="6" max="6" width="20.5703125" style="40" customWidth="1"/>
    <col min="7" max="7" width="21.85546875" style="39" customWidth="1"/>
  </cols>
  <sheetData>
    <row r="1" spans="1:7" ht="140.25" customHeight="1" x14ac:dyDescent="0.2">
      <c r="A1" s="151" t="e" vm="1">
        <v>#VALUE!</v>
      </c>
      <c r="B1" s="151"/>
      <c r="C1" s="151"/>
      <c r="D1" s="151"/>
      <c r="E1" s="151"/>
      <c r="F1" s="151"/>
      <c r="G1" s="151"/>
    </row>
    <row r="3" spans="1:7" ht="22.5" x14ac:dyDescent="0.2">
      <c r="A3" s="152" t="s">
        <v>0</v>
      </c>
      <c r="B3" s="153"/>
      <c r="C3" s="153"/>
      <c r="D3" s="153"/>
      <c r="E3" s="153"/>
      <c r="F3" s="153"/>
      <c r="G3" s="154"/>
    </row>
    <row r="4" spans="1:7" ht="22.5" x14ac:dyDescent="0.2">
      <c r="A4" s="56"/>
      <c r="B4" s="76"/>
      <c r="C4" s="41"/>
      <c r="D4" s="41"/>
      <c r="E4" s="41"/>
      <c r="F4" s="41"/>
      <c r="G4" s="69"/>
    </row>
    <row r="5" spans="1:7" ht="47.25" customHeight="1" x14ac:dyDescent="0.2">
      <c r="A5" s="155" t="s">
        <v>303</v>
      </c>
      <c r="B5" s="156"/>
      <c r="C5" s="156"/>
      <c r="D5" s="156"/>
      <c r="E5" s="156"/>
      <c r="F5" s="156"/>
      <c r="G5" s="157"/>
    </row>
    <row r="6" spans="1:7" x14ac:dyDescent="0.2">
      <c r="A6" s="57" t="s">
        <v>302</v>
      </c>
      <c r="B6" s="77"/>
      <c r="C6" s="42"/>
      <c r="D6" s="41"/>
      <c r="E6" s="58"/>
      <c r="F6" s="58" t="s">
        <v>301</v>
      </c>
      <c r="G6" s="70"/>
    </row>
    <row r="7" spans="1:7" x14ac:dyDescent="0.2">
      <c r="A7" s="57" t="s">
        <v>1</v>
      </c>
      <c r="B7" s="77"/>
      <c r="C7" s="42"/>
      <c r="D7" s="41"/>
      <c r="E7" s="58"/>
      <c r="F7" s="58" t="s">
        <v>304</v>
      </c>
      <c r="G7" s="70"/>
    </row>
    <row r="8" spans="1:7" ht="22.5" x14ac:dyDescent="0.2">
      <c r="A8" s="158"/>
      <c r="B8" s="159"/>
      <c r="C8" s="159"/>
      <c r="D8" s="159"/>
      <c r="E8" s="159"/>
      <c r="F8" s="159"/>
      <c r="G8" s="160"/>
    </row>
    <row r="9" spans="1:7" ht="22.5" x14ac:dyDescent="0.2">
      <c r="A9" s="56" t="s">
        <v>2</v>
      </c>
      <c r="B9" s="78" t="s">
        <v>3</v>
      </c>
      <c r="C9" s="43" t="s">
        <v>4</v>
      </c>
      <c r="D9" s="43" t="s">
        <v>5</v>
      </c>
      <c r="E9" s="43" t="s">
        <v>6</v>
      </c>
      <c r="F9" s="43" t="s">
        <v>7</v>
      </c>
      <c r="G9" s="71" t="s">
        <v>8</v>
      </c>
    </row>
    <row r="10" spans="1:7" ht="22.5" x14ac:dyDescent="0.2">
      <c r="A10" s="59"/>
      <c r="B10" s="79"/>
      <c r="C10" s="44"/>
      <c r="D10" s="44"/>
      <c r="E10" s="44"/>
      <c r="F10" s="44"/>
      <c r="G10" s="44"/>
    </row>
    <row r="11" spans="1:7" ht="22.5" x14ac:dyDescent="0.2">
      <c r="A11" s="60">
        <v>1</v>
      </c>
      <c r="B11" s="37" t="s">
        <v>114</v>
      </c>
      <c r="C11" s="44"/>
      <c r="D11" s="44"/>
      <c r="E11" s="44"/>
      <c r="F11" s="44"/>
      <c r="G11" s="44"/>
    </row>
    <row r="12" spans="1:7" x14ac:dyDescent="0.2">
      <c r="A12" s="61">
        <f>A11+0.01</f>
        <v>1.01</v>
      </c>
      <c r="B12" s="35" t="s">
        <v>21</v>
      </c>
      <c r="C12" s="45">
        <v>1</v>
      </c>
      <c r="D12" s="45" t="s">
        <v>23</v>
      </c>
      <c r="E12" s="62"/>
      <c r="F12" s="62">
        <f>C12*E12</f>
        <v>0</v>
      </c>
    </row>
    <row r="13" spans="1:7" x14ac:dyDescent="0.2">
      <c r="A13" s="61">
        <f t="shared" ref="A13:A47" si="0">A12+0.01</f>
        <v>1.02</v>
      </c>
      <c r="B13" s="35" t="s">
        <v>276</v>
      </c>
      <c r="C13" s="45">
        <v>1</v>
      </c>
      <c r="D13" s="45" t="s">
        <v>23</v>
      </c>
      <c r="E13" s="62"/>
      <c r="F13" s="62">
        <f>C13*E13</f>
        <v>0</v>
      </c>
    </row>
    <row r="14" spans="1:7" x14ac:dyDescent="0.2">
      <c r="A14" s="61">
        <f t="shared" si="0"/>
        <v>1.03</v>
      </c>
      <c r="B14" s="35" t="s">
        <v>275</v>
      </c>
      <c r="C14" s="45">
        <v>1</v>
      </c>
      <c r="D14" s="45" t="s">
        <v>23</v>
      </c>
      <c r="E14" s="62"/>
      <c r="F14" s="62">
        <f>C14*E14</f>
        <v>0</v>
      </c>
    </row>
    <row r="15" spans="1:7" ht="46.5" x14ac:dyDescent="0.2">
      <c r="A15" s="61">
        <f>A14+0.01</f>
        <v>1.04</v>
      </c>
      <c r="B15" s="35" t="s">
        <v>33</v>
      </c>
      <c r="C15" s="45">
        <v>1</v>
      </c>
      <c r="D15" s="45" t="s">
        <v>23</v>
      </c>
      <c r="E15" s="62"/>
      <c r="F15" s="62">
        <f t="shared" ref="F15:F79" si="1">C15*E15</f>
        <v>0</v>
      </c>
    </row>
    <row r="16" spans="1:7" x14ac:dyDescent="0.2">
      <c r="A16" s="61">
        <f t="shared" si="0"/>
        <v>1.05</v>
      </c>
      <c r="B16" s="35" t="s">
        <v>34</v>
      </c>
      <c r="C16" s="45">
        <v>4</v>
      </c>
      <c r="D16" s="45" t="s">
        <v>5</v>
      </c>
      <c r="E16" s="62"/>
      <c r="F16" s="62">
        <f t="shared" si="1"/>
        <v>0</v>
      </c>
    </row>
    <row r="17" spans="1:7" x14ac:dyDescent="0.2">
      <c r="A17" s="61">
        <f t="shared" si="0"/>
        <v>1.06</v>
      </c>
      <c r="B17" s="35" t="s">
        <v>35</v>
      </c>
      <c r="C17" s="45">
        <v>123.65</v>
      </c>
      <c r="D17" s="45" t="s">
        <v>24</v>
      </c>
      <c r="E17" s="62"/>
      <c r="F17" s="62">
        <f t="shared" si="1"/>
        <v>0</v>
      </c>
    </row>
    <row r="18" spans="1:7" x14ac:dyDescent="0.2">
      <c r="A18" s="61">
        <f t="shared" si="0"/>
        <v>1.07</v>
      </c>
      <c r="B18" s="35" t="s">
        <v>36</v>
      </c>
      <c r="C18" s="45">
        <v>123.65</v>
      </c>
      <c r="D18" s="45" t="s">
        <v>24</v>
      </c>
      <c r="E18" s="62"/>
      <c r="F18" s="62">
        <f t="shared" si="1"/>
        <v>0</v>
      </c>
    </row>
    <row r="19" spans="1:7" x14ac:dyDescent="0.2">
      <c r="A19" s="61">
        <f t="shared" si="0"/>
        <v>1.08</v>
      </c>
      <c r="B19" s="35" t="s">
        <v>37</v>
      </c>
      <c r="C19" s="45">
        <v>19.170000000000002</v>
      </c>
      <c r="D19" s="45" t="s">
        <v>38</v>
      </c>
      <c r="E19" s="62"/>
      <c r="F19" s="62">
        <f t="shared" si="1"/>
        <v>0</v>
      </c>
    </row>
    <row r="20" spans="1:7" ht="46.5" x14ac:dyDescent="0.2">
      <c r="A20" s="61">
        <f t="shared" si="0"/>
        <v>1.0900000000000001</v>
      </c>
      <c r="B20" s="35" t="s">
        <v>39</v>
      </c>
      <c r="C20" s="45">
        <v>2</v>
      </c>
      <c r="D20" s="45" t="s">
        <v>5</v>
      </c>
      <c r="E20" s="62"/>
      <c r="F20" s="62">
        <f t="shared" si="1"/>
        <v>0</v>
      </c>
    </row>
    <row r="21" spans="1:7" ht="46.5" x14ac:dyDescent="0.2">
      <c r="A21" s="61">
        <f t="shared" si="0"/>
        <v>1.1000000000000001</v>
      </c>
      <c r="B21" s="35" t="s">
        <v>40</v>
      </c>
      <c r="C21" s="45">
        <v>4</v>
      </c>
      <c r="D21" s="45" t="s">
        <v>5</v>
      </c>
      <c r="E21" s="62"/>
      <c r="F21" s="62">
        <f t="shared" si="1"/>
        <v>0</v>
      </c>
    </row>
    <row r="22" spans="1:7" x14ac:dyDescent="0.2">
      <c r="A22" s="61">
        <f t="shared" si="0"/>
        <v>1.1100000000000001</v>
      </c>
      <c r="B22" s="35" t="s">
        <v>41</v>
      </c>
      <c r="C22" s="45">
        <v>6</v>
      </c>
      <c r="D22" s="45" t="s">
        <v>5</v>
      </c>
      <c r="E22" s="62"/>
      <c r="F22" s="62">
        <f t="shared" si="1"/>
        <v>0</v>
      </c>
    </row>
    <row r="23" spans="1:7" x14ac:dyDescent="0.2">
      <c r="A23" s="61">
        <f t="shared" si="0"/>
        <v>1.1200000000000001</v>
      </c>
      <c r="B23" s="35" t="s">
        <v>42</v>
      </c>
      <c r="C23" s="45">
        <v>4</v>
      </c>
      <c r="D23" s="45" t="s">
        <v>5</v>
      </c>
      <c r="E23" s="62"/>
      <c r="F23" s="62">
        <f t="shared" si="1"/>
        <v>0</v>
      </c>
    </row>
    <row r="24" spans="1:7" x14ac:dyDescent="0.2">
      <c r="A24" s="61">
        <f t="shared" si="0"/>
        <v>1.1300000000000001</v>
      </c>
      <c r="B24" s="35" t="s">
        <v>43</v>
      </c>
      <c r="C24" s="45">
        <v>1</v>
      </c>
      <c r="D24" s="45" t="s">
        <v>23</v>
      </c>
      <c r="E24" s="62"/>
      <c r="F24" s="62">
        <f t="shared" si="1"/>
        <v>0</v>
      </c>
    </row>
    <row r="25" spans="1:7" x14ac:dyDescent="0.2">
      <c r="A25" s="61">
        <f t="shared" si="0"/>
        <v>1.1400000000000001</v>
      </c>
      <c r="B25" s="35" t="s">
        <v>44</v>
      </c>
      <c r="C25" s="45">
        <v>1</v>
      </c>
      <c r="D25" s="45" t="s">
        <v>23</v>
      </c>
      <c r="E25" s="62"/>
      <c r="F25" s="62">
        <f t="shared" si="1"/>
        <v>0</v>
      </c>
    </row>
    <row r="26" spans="1:7" x14ac:dyDescent="0.2">
      <c r="A26" s="61"/>
      <c r="B26" s="34"/>
      <c r="E26" s="62"/>
      <c r="F26" s="62"/>
      <c r="G26" s="39">
        <f>SUM(F12:F25)</f>
        <v>0</v>
      </c>
    </row>
    <row r="27" spans="1:7" s="36" customFormat="1" x14ac:dyDescent="0.2">
      <c r="A27" s="60">
        <v>2</v>
      </c>
      <c r="B27" s="142" t="s">
        <v>22</v>
      </c>
      <c r="C27" s="38"/>
      <c r="D27" s="38"/>
      <c r="E27" s="62"/>
      <c r="F27" s="63"/>
      <c r="G27" s="39"/>
    </row>
    <row r="28" spans="1:7" x14ac:dyDescent="0.2">
      <c r="A28" s="61">
        <f t="shared" si="0"/>
        <v>2.0099999999999998</v>
      </c>
      <c r="B28" s="35" t="s">
        <v>45</v>
      </c>
      <c r="C28" s="45">
        <v>1529.72</v>
      </c>
      <c r="D28" s="45" t="s">
        <v>46</v>
      </c>
      <c r="E28" s="62"/>
      <c r="F28" s="62">
        <f t="shared" si="1"/>
        <v>0</v>
      </c>
    </row>
    <row r="29" spans="1:7" ht="46.5" x14ac:dyDescent="0.2">
      <c r="A29" s="61">
        <f t="shared" si="0"/>
        <v>2.0199999999999996</v>
      </c>
      <c r="B29" s="35" t="s">
        <v>47</v>
      </c>
      <c r="C29" s="45">
        <v>1529.72</v>
      </c>
      <c r="D29" s="45" t="s">
        <v>46</v>
      </c>
      <c r="E29" s="62"/>
      <c r="F29" s="62">
        <f t="shared" si="1"/>
        <v>0</v>
      </c>
    </row>
    <row r="30" spans="1:7" ht="46.5" x14ac:dyDescent="0.2">
      <c r="A30" s="61">
        <f t="shared" si="0"/>
        <v>2.0299999999999994</v>
      </c>
      <c r="B30" s="35" t="s">
        <v>48</v>
      </c>
      <c r="C30" s="45">
        <v>334.5</v>
      </c>
      <c r="D30" s="45" t="s">
        <v>46</v>
      </c>
      <c r="E30" s="62"/>
      <c r="F30" s="62">
        <f t="shared" si="1"/>
        <v>0</v>
      </c>
    </row>
    <row r="31" spans="1:7" ht="46.5" x14ac:dyDescent="0.2">
      <c r="A31" s="61">
        <f t="shared" si="0"/>
        <v>2.0399999999999991</v>
      </c>
      <c r="B31" s="35" t="s">
        <v>49</v>
      </c>
      <c r="C31" s="45">
        <v>334.5</v>
      </c>
      <c r="D31" s="45" t="s">
        <v>46</v>
      </c>
      <c r="E31" s="62"/>
      <c r="F31" s="62">
        <f t="shared" si="1"/>
        <v>0</v>
      </c>
    </row>
    <row r="32" spans="1:7" x14ac:dyDescent="0.2">
      <c r="A32" s="61">
        <f t="shared" si="0"/>
        <v>2.0499999999999989</v>
      </c>
      <c r="B32" s="35" t="s">
        <v>50</v>
      </c>
      <c r="C32" s="45">
        <v>72</v>
      </c>
      <c r="D32" s="45" t="s">
        <v>24</v>
      </c>
      <c r="E32" s="62"/>
      <c r="F32" s="62">
        <f t="shared" si="1"/>
        <v>0</v>
      </c>
    </row>
    <row r="33" spans="1:7" ht="46.5" x14ac:dyDescent="0.2">
      <c r="A33" s="61">
        <f t="shared" si="0"/>
        <v>2.0599999999999987</v>
      </c>
      <c r="B33" s="35" t="s">
        <v>51</v>
      </c>
      <c r="C33" s="45">
        <v>72</v>
      </c>
      <c r="D33" s="45" t="s">
        <v>24</v>
      </c>
      <c r="E33" s="62"/>
      <c r="F33" s="62">
        <f t="shared" si="1"/>
        <v>0</v>
      </c>
    </row>
    <row r="34" spans="1:7" x14ac:dyDescent="0.2">
      <c r="A34" s="61">
        <f t="shared" si="0"/>
        <v>2.0699999999999985</v>
      </c>
      <c r="B34" s="35" t="s">
        <v>52</v>
      </c>
      <c r="C34" s="45">
        <v>42.67</v>
      </c>
      <c r="D34" s="45" t="s">
        <v>24</v>
      </c>
      <c r="E34" s="62"/>
      <c r="F34" s="62">
        <f t="shared" si="1"/>
        <v>0</v>
      </c>
    </row>
    <row r="35" spans="1:7" ht="46.5" x14ac:dyDescent="0.2">
      <c r="A35" s="61">
        <f t="shared" si="0"/>
        <v>2.0799999999999983</v>
      </c>
      <c r="B35" s="35" t="s">
        <v>53</v>
      </c>
      <c r="C35" s="45">
        <v>42.67</v>
      </c>
      <c r="D35" s="45" t="s">
        <v>24</v>
      </c>
      <c r="E35" s="62"/>
      <c r="F35" s="62">
        <f t="shared" si="1"/>
        <v>0</v>
      </c>
    </row>
    <row r="36" spans="1:7" x14ac:dyDescent="0.2">
      <c r="A36" s="61">
        <f t="shared" si="0"/>
        <v>2.0899999999999981</v>
      </c>
      <c r="B36" s="35" t="s">
        <v>54</v>
      </c>
      <c r="C36" s="45">
        <v>536</v>
      </c>
      <c r="D36" s="45" t="s">
        <v>46</v>
      </c>
      <c r="E36" s="62"/>
      <c r="F36" s="62">
        <f t="shared" si="1"/>
        <v>0</v>
      </c>
    </row>
    <row r="37" spans="1:7" x14ac:dyDescent="0.2">
      <c r="A37" s="61">
        <f t="shared" si="0"/>
        <v>2.0999999999999979</v>
      </c>
      <c r="B37" s="35" t="s">
        <v>55</v>
      </c>
      <c r="C37" s="45">
        <v>536</v>
      </c>
      <c r="D37" s="45" t="s">
        <v>46</v>
      </c>
      <c r="E37" s="62"/>
      <c r="F37" s="62">
        <f t="shared" si="1"/>
        <v>0</v>
      </c>
    </row>
    <row r="38" spans="1:7" x14ac:dyDescent="0.2">
      <c r="A38" s="61">
        <f t="shared" si="0"/>
        <v>2.1099999999999977</v>
      </c>
      <c r="B38" s="35" t="s">
        <v>56</v>
      </c>
      <c r="C38" s="45">
        <f>42.67*3.28*12*4.71</f>
        <v>7910.4035519999998</v>
      </c>
      <c r="D38" s="45" t="s">
        <v>131</v>
      </c>
      <c r="E38" s="62"/>
      <c r="F38" s="62">
        <f t="shared" si="1"/>
        <v>0</v>
      </c>
    </row>
    <row r="39" spans="1:7" ht="46.5" x14ac:dyDescent="0.2">
      <c r="A39" s="61">
        <f t="shared" si="0"/>
        <v>2.1199999999999974</v>
      </c>
      <c r="B39" s="35" t="s">
        <v>300</v>
      </c>
      <c r="C39" s="45">
        <f>+C38</f>
        <v>7910.4035519999998</v>
      </c>
      <c r="D39" s="45" t="s">
        <v>131</v>
      </c>
      <c r="E39" s="62"/>
      <c r="F39" s="62">
        <f t="shared" si="1"/>
        <v>0</v>
      </c>
    </row>
    <row r="40" spans="1:7" x14ac:dyDescent="0.2">
      <c r="A40" s="61">
        <f t="shared" si="0"/>
        <v>2.1299999999999972</v>
      </c>
      <c r="B40" s="35" t="s">
        <v>57</v>
      </c>
      <c r="C40" s="45">
        <f>324*3.28*4.71</f>
        <v>5005.4112000000005</v>
      </c>
      <c r="D40" s="45" t="s">
        <v>131</v>
      </c>
      <c r="E40" s="62"/>
      <c r="F40" s="62">
        <f t="shared" si="1"/>
        <v>0</v>
      </c>
    </row>
    <row r="41" spans="1:7" ht="46.5" x14ac:dyDescent="0.2">
      <c r="A41" s="61">
        <f t="shared" si="0"/>
        <v>2.139999999999997</v>
      </c>
      <c r="B41" s="35" t="s">
        <v>58</v>
      </c>
      <c r="C41" s="45">
        <f>324*3.28*4.71</f>
        <v>5005.4112000000005</v>
      </c>
      <c r="D41" s="45" t="s">
        <v>131</v>
      </c>
      <c r="E41" s="62"/>
      <c r="F41" s="62">
        <f t="shared" si="1"/>
        <v>0</v>
      </c>
    </row>
    <row r="42" spans="1:7" x14ac:dyDescent="0.2">
      <c r="A42" s="61">
        <f t="shared" si="0"/>
        <v>2.1499999999999968</v>
      </c>
      <c r="B42" s="35" t="s">
        <v>59</v>
      </c>
      <c r="C42" s="45">
        <v>37.659999999999997</v>
      </c>
      <c r="D42" s="45" t="s">
        <v>46</v>
      </c>
      <c r="E42" s="62"/>
      <c r="F42" s="62">
        <f t="shared" si="1"/>
        <v>0</v>
      </c>
    </row>
    <row r="43" spans="1:7" x14ac:dyDescent="0.2">
      <c r="A43" s="61">
        <f t="shared" si="0"/>
        <v>2.1599999999999966</v>
      </c>
      <c r="B43" s="35" t="s">
        <v>60</v>
      </c>
      <c r="C43" s="45">
        <v>37.659999999999997</v>
      </c>
      <c r="D43" s="45" t="s">
        <v>46</v>
      </c>
      <c r="E43" s="62"/>
      <c r="F43" s="62">
        <f t="shared" si="1"/>
        <v>0</v>
      </c>
    </row>
    <row r="44" spans="1:7" x14ac:dyDescent="0.2">
      <c r="A44" s="61">
        <f t="shared" si="0"/>
        <v>2.1699999999999964</v>
      </c>
      <c r="B44" s="35" t="s">
        <v>61</v>
      </c>
      <c r="C44" s="45">
        <v>278.93</v>
      </c>
      <c r="D44" s="93" t="s">
        <v>27</v>
      </c>
      <c r="E44" s="62"/>
      <c r="F44" s="62">
        <f t="shared" si="1"/>
        <v>0</v>
      </c>
    </row>
    <row r="45" spans="1:7" ht="46.5" x14ac:dyDescent="0.2">
      <c r="A45" s="61">
        <f t="shared" si="0"/>
        <v>2.1799999999999962</v>
      </c>
      <c r="B45" s="35" t="s">
        <v>62</v>
      </c>
      <c r="C45" s="45">
        <v>278.93</v>
      </c>
      <c r="D45" s="93" t="s">
        <v>27</v>
      </c>
      <c r="E45" s="62"/>
      <c r="F45" s="62">
        <f t="shared" si="1"/>
        <v>0</v>
      </c>
    </row>
    <row r="46" spans="1:7" x14ac:dyDescent="0.2">
      <c r="A46" s="61">
        <f t="shared" si="0"/>
        <v>2.1899999999999959</v>
      </c>
      <c r="B46" s="35" t="s">
        <v>63</v>
      </c>
      <c r="C46" s="45">
        <v>215.17</v>
      </c>
      <c r="D46" s="93" t="s">
        <v>27</v>
      </c>
      <c r="E46" s="62"/>
      <c r="F46" s="62">
        <f t="shared" si="1"/>
        <v>0</v>
      </c>
    </row>
    <row r="47" spans="1:7" ht="46.5" x14ac:dyDescent="0.2">
      <c r="A47" s="61">
        <f t="shared" si="0"/>
        <v>2.1999999999999957</v>
      </c>
      <c r="B47" s="35" t="s">
        <v>64</v>
      </c>
      <c r="C47" s="45">
        <v>215.17</v>
      </c>
      <c r="D47" s="93" t="s">
        <v>27</v>
      </c>
      <c r="E47" s="62"/>
      <c r="F47" s="62">
        <f t="shared" si="1"/>
        <v>0</v>
      </c>
    </row>
    <row r="48" spans="1:7" x14ac:dyDescent="0.2">
      <c r="A48" s="61"/>
      <c r="B48" s="68"/>
      <c r="E48" s="62"/>
      <c r="F48" s="62"/>
      <c r="G48" s="39">
        <f>SUM(F28:F47)</f>
        <v>0</v>
      </c>
    </row>
    <row r="49" spans="1:7" s="36" customFormat="1" x14ac:dyDescent="0.2">
      <c r="A49" s="60">
        <v>3</v>
      </c>
      <c r="B49" s="80" t="s">
        <v>65</v>
      </c>
      <c r="C49" s="38"/>
      <c r="D49" s="38"/>
      <c r="E49" s="146"/>
      <c r="F49" s="147"/>
      <c r="G49" s="39"/>
    </row>
    <row r="50" spans="1:7" s="3" customFormat="1" x14ac:dyDescent="0.2">
      <c r="A50" s="64">
        <f>A49+0.01</f>
        <v>3.01</v>
      </c>
      <c r="B50" s="148" t="s">
        <v>116</v>
      </c>
      <c r="C50" s="45">
        <v>123</v>
      </c>
      <c r="D50" s="149" t="s">
        <v>117</v>
      </c>
      <c r="E50" s="146"/>
      <c r="F50" s="45">
        <f>C50*E50</f>
        <v>0</v>
      </c>
      <c r="G50" s="53"/>
    </row>
    <row r="51" spans="1:7" s="3" customFormat="1" x14ac:dyDescent="0.2">
      <c r="A51" s="64">
        <f t="shared" ref="A51:A67" si="2">A50+0.01</f>
        <v>3.0199999999999996</v>
      </c>
      <c r="B51" s="148" t="s">
        <v>118</v>
      </c>
      <c r="C51" s="40">
        <v>35.977500000000006</v>
      </c>
      <c r="D51" s="40" t="s">
        <v>119</v>
      </c>
      <c r="E51" s="146"/>
      <c r="F51" s="40">
        <f>E51*C51</f>
        <v>0</v>
      </c>
      <c r="G51" s="39"/>
    </row>
    <row r="52" spans="1:7" s="3" customFormat="1" x14ac:dyDescent="0.2">
      <c r="A52" s="64">
        <f t="shared" si="2"/>
        <v>3.0299999999999994</v>
      </c>
      <c r="B52" s="148" t="s">
        <v>120</v>
      </c>
      <c r="C52" s="40">
        <v>19.188000000000006</v>
      </c>
      <c r="D52" s="40" t="s">
        <v>119</v>
      </c>
      <c r="E52" s="146"/>
      <c r="F52" s="40">
        <f>E52*C52</f>
        <v>0</v>
      </c>
      <c r="G52" s="39"/>
    </row>
    <row r="53" spans="1:7" s="3" customFormat="1" ht="46.5" x14ac:dyDescent="0.2">
      <c r="A53" s="64">
        <f t="shared" si="2"/>
        <v>3.0399999999999991</v>
      </c>
      <c r="B53" s="148" t="s">
        <v>121</v>
      </c>
      <c r="C53" s="40">
        <v>21.826350000000001</v>
      </c>
      <c r="D53" s="40" t="s">
        <v>119</v>
      </c>
      <c r="E53" s="146"/>
      <c r="F53" s="40">
        <f>E53*C53</f>
        <v>0</v>
      </c>
      <c r="G53" s="39"/>
    </row>
    <row r="54" spans="1:7" s="3" customFormat="1" ht="46.5" x14ac:dyDescent="0.2">
      <c r="A54" s="64">
        <f t="shared" si="2"/>
        <v>3.0499999999999989</v>
      </c>
      <c r="B54" s="148" t="s">
        <v>122</v>
      </c>
      <c r="C54" s="40">
        <v>13.8375</v>
      </c>
      <c r="D54" s="40" t="s">
        <v>119</v>
      </c>
      <c r="E54" s="146"/>
      <c r="F54" s="40">
        <f t="shared" ref="F54:F60" si="3">E54*C54</f>
        <v>0</v>
      </c>
      <c r="G54" s="39"/>
    </row>
    <row r="55" spans="1:7" s="3" customFormat="1" x14ac:dyDescent="0.2">
      <c r="A55" s="64">
        <f t="shared" si="2"/>
        <v>3.0599999999999987</v>
      </c>
      <c r="B55" s="150" t="s">
        <v>123</v>
      </c>
      <c r="C55" s="40">
        <f>+C50*0.4</f>
        <v>49.2</v>
      </c>
      <c r="D55" s="40" t="s">
        <v>124</v>
      </c>
      <c r="E55" s="146"/>
      <c r="F55" s="40">
        <f>E55*C55</f>
        <v>0</v>
      </c>
      <c r="G55" s="39"/>
    </row>
    <row r="56" spans="1:7" s="3" customFormat="1" x14ac:dyDescent="0.2">
      <c r="A56" s="64">
        <f t="shared" si="2"/>
        <v>3.0699999999999985</v>
      </c>
      <c r="B56" s="150" t="s">
        <v>125</v>
      </c>
      <c r="C56" s="40">
        <f>+C50*1</f>
        <v>123</v>
      </c>
      <c r="D56" s="40" t="s">
        <v>124</v>
      </c>
      <c r="E56" s="146"/>
      <c r="F56" s="40">
        <f>E56*C56</f>
        <v>0</v>
      </c>
      <c r="G56" s="39"/>
    </row>
    <row r="57" spans="1:7" s="3" customFormat="1" ht="46.5" x14ac:dyDescent="0.2">
      <c r="A57" s="64">
        <f t="shared" si="2"/>
        <v>3.0799999999999983</v>
      </c>
      <c r="B57" s="148" t="s">
        <v>126</v>
      </c>
      <c r="C57" s="40">
        <v>3.7440000000000007</v>
      </c>
      <c r="D57" s="40" t="s">
        <v>119</v>
      </c>
      <c r="E57" s="146"/>
      <c r="F57" s="40">
        <f>E57*C57</f>
        <v>0</v>
      </c>
      <c r="G57" s="39"/>
    </row>
    <row r="58" spans="1:7" s="3" customFormat="1" ht="46.5" x14ac:dyDescent="0.2">
      <c r="A58" s="64">
        <f t="shared" si="2"/>
        <v>3.0899999999999981</v>
      </c>
      <c r="B58" s="150" t="s">
        <v>127</v>
      </c>
      <c r="C58" s="40">
        <f>+C50*0.15*0.2</f>
        <v>3.69</v>
      </c>
      <c r="D58" s="40" t="s">
        <v>119</v>
      </c>
      <c r="E58" s="146"/>
      <c r="F58" s="40">
        <f t="shared" si="3"/>
        <v>0</v>
      </c>
      <c r="G58" s="39"/>
    </row>
    <row r="59" spans="1:7" s="3" customFormat="1" x14ac:dyDescent="0.2">
      <c r="A59" s="64">
        <f t="shared" si="2"/>
        <v>3.0999999999999979</v>
      </c>
      <c r="B59" s="148" t="s">
        <v>128</v>
      </c>
      <c r="C59" s="40">
        <f>+C56*2</f>
        <v>246</v>
      </c>
      <c r="D59" s="40" t="s">
        <v>124</v>
      </c>
      <c r="E59" s="146"/>
      <c r="F59" s="40">
        <f t="shared" si="3"/>
        <v>0</v>
      </c>
      <c r="G59" s="39"/>
    </row>
    <row r="60" spans="1:7" s="3" customFormat="1" x14ac:dyDescent="0.2">
      <c r="A60" s="64">
        <f t="shared" si="2"/>
        <v>3.1099999999999977</v>
      </c>
      <c r="B60" s="148" t="s">
        <v>129</v>
      </c>
      <c r="C60" s="40">
        <f>+C59</f>
        <v>246</v>
      </c>
      <c r="D60" s="40" t="s">
        <v>124</v>
      </c>
      <c r="E60" s="146"/>
      <c r="F60" s="40">
        <f t="shared" si="3"/>
        <v>0</v>
      </c>
      <c r="G60" s="39"/>
    </row>
    <row r="61" spans="1:7" s="3" customFormat="1" x14ac:dyDescent="0.2">
      <c r="A61" s="64">
        <f t="shared" si="2"/>
        <v>3.1199999999999974</v>
      </c>
      <c r="B61" s="148" t="s">
        <v>130</v>
      </c>
      <c r="C61" s="40">
        <f>+C60</f>
        <v>246</v>
      </c>
      <c r="D61" s="40" t="s">
        <v>124</v>
      </c>
      <c r="E61" s="146"/>
      <c r="F61" s="40">
        <f>E61*C61</f>
        <v>0</v>
      </c>
      <c r="G61" s="39"/>
    </row>
    <row r="62" spans="1:7" ht="46.5" x14ac:dyDescent="0.2">
      <c r="A62" s="64">
        <f>A61+0.01</f>
        <v>3.1299999999999972</v>
      </c>
      <c r="B62" s="35" t="s">
        <v>194</v>
      </c>
      <c r="C62" s="45">
        <v>24</v>
      </c>
      <c r="D62" s="45" t="s">
        <v>5</v>
      </c>
      <c r="E62" s="146"/>
      <c r="F62" s="146">
        <f t="shared" si="1"/>
        <v>0</v>
      </c>
    </row>
    <row r="63" spans="1:7" ht="46.5" x14ac:dyDescent="0.2">
      <c r="A63" s="64">
        <f t="shared" si="2"/>
        <v>3.139999999999997</v>
      </c>
      <c r="B63" s="35" t="s">
        <v>66</v>
      </c>
      <c r="C63" s="45">
        <v>1216.9000000000001</v>
      </c>
      <c r="D63" s="45" t="s">
        <v>46</v>
      </c>
      <c r="E63" s="146"/>
      <c r="F63" s="146">
        <f t="shared" si="1"/>
        <v>0</v>
      </c>
    </row>
    <row r="64" spans="1:7" x14ac:dyDescent="0.2">
      <c r="A64" s="64">
        <f t="shared" si="2"/>
        <v>3.1499999999999968</v>
      </c>
      <c r="B64" s="35" t="s">
        <v>67</v>
      </c>
      <c r="C64" s="45">
        <v>87.78</v>
      </c>
      <c r="D64" s="45" t="s">
        <v>46</v>
      </c>
      <c r="E64" s="146"/>
      <c r="F64" s="146">
        <f t="shared" si="1"/>
        <v>0</v>
      </c>
    </row>
    <row r="65" spans="1:10" ht="46.5" x14ac:dyDescent="0.2">
      <c r="A65" s="64">
        <f t="shared" si="2"/>
        <v>3.1599999999999966</v>
      </c>
      <c r="B65" s="35" t="s">
        <v>68</v>
      </c>
      <c r="C65" s="45">
        <v>2</v>
      </c>
      <c r="D65" s="45" t="s">
        <v>5</v>
      </c>
      <c r="E65" s="146"/>
      <c r="F65" s="146">
        <f t="shared" si="1"/>
        <v>0</v>
      </c>
    </row>
    <row r="66" spans="1:10" ht="46.5" x14ac:dyDescent="0.2">
      <c r="A66" s="64">
        <f t="shared" si="2"/>
        <v>3.1699999999999964</v>
      </c>
      <c r="B66" s="35" t="s">
        <v>69</v>
      </c>
      <c r="C66" s="45">
        <v>87</v>
      </c>
      <c r="D66" s="45" t="s">
        <v>46</v>
      </c>
      <c r="E66" s="146"/>
      <c r="F66" s="146">
        <f t="shared" si="1"/>
        <v>0</v>
      </c>
    </row>
    <row r="67" spans="1:10" ht="46.5" x14ac:dyDescent="0.2">
      <c r="A67" s="64">
        <f t="shared" si="2"/>
        <v>3.1799999999999962</v>
      </c>
      <c r="B67" s="35" t="s">
        <v>70</v>
      </c>
      <c r="C67" s="45">
        <v>87</v>
      </c>
      <c r="D67" s="45" t="s">
        <v>24</v>
      </c>
      <c r="E67" s="146"/>
      <c r="F67" s="146">
        <f t="shared" si="1"/>
        <v>0</v>
      </c>
    </row>
    <row r="68" spans="1:10" x14ac:dyDescent="0.2">
      <c r="A68" s="61"/>
      <c r="B68" s="67"/>
      <c r="E68" s="146"/>
      <c r="F68" s="146"/>
      <c r="G68" s="39">
        <f>SUM(F50:F67)</f>
        <v>0</v>
      </c>
    </row>
    <row r="69" spans="1:10" s="3" customFormat="1" ht="45" x14ac:dyDescent="0.2">
      <c r="A69" s="143">
        <v>4</v>
      </c>
      <c r="B69" s="143" t="s">
        <v>281</v>
      </c>
      <c r="C69" s="49"/>
      <c r="D69" s="49"/>
      <c r="E69" s="49"/>
      <c r="F69" s="49"/>
      <c r="G69" s="49"/>
    </row>
    <row r="70" spans="1:10" s="3" customFormat="1" ht="46.5" x14ac:dyDescent="0.2">
      <c r="A70" s="144">
        <f>A69+0.01</f>
        <v>4.01</v>
      </c>
      <c r="B70" s="144" t="s">
        <v>278</v>
      </c>
      <c r="C70" s="49">
        <v>488.36</v>
      </c>
      <c r="D70" s="49" t="s">
        <v>26</v>
      </c>
      <c r="E70" s="49"/>
      <c r="F70" s="49">
        <f t="shared" ref="F70:F71" si="4">C70*E70</f>
        <v>0</v>
      </c>
      <c r="G70" s="49"/>
    </row>
    <row r="71" spans="1:10" s="3" customFormat="1" x14ac:dyDescent="0.2">
      <c r="A71" s="144">
        <f t="shared" ref="A71" si="5">A70+0.01</f>
        <v>4.0199999999999996</v>
      </c>
      <c r="B71" s="144" t="s">
        <v>31</v>
      </c>
      <c r="C71" s="49">
        <v>80.260000000000005</v>
      </c>
      <c r="D71" s="49" t="s">
        <v>26</v>
      </c>
      <c r="E71" s="49"/>
      <c r="F71" s="49">
        <f t="shared" si="4"/>
        <v>0</v>
      </c>
      <c r="G71" s="49"/>
    </row>
    <row r="72" spans="1:10" s="3" customFormat="1" x14ac:dyDescent="0.2">
      <c r="A72" s="144"/>
      <c r="B72" s="144"/>
      <c r="C72" s="49"/>
      <c r="D72" s="49"/>
      <c r="E72" s="49"/>
      <c r="F72" s="49"/>
      <c r="G72" s="75">
        <f>SUM(F70:F71)</f>
        <v>0</v>
      </c>
    </row>
    <row r="73" spans="1:10" s="36" customFormat="1" ht="67.5" x14ac:dyDescent="0.2">
      <c r="A73" s="60">
        <v>4</v>
      </c>
      <c r="B73" s="67" t="s">
        <v>109</v>
      </c>
      <c r="C73" s="38"/>
      <c r="D73" s="38"/>
      <c r="E73" s="62"/>
      <c r="F73" s="63"/>
      <c r="G73" s="39"/>
    </row>
    <row r="74" spans="1:10" ht="46.5" x14ac:dyDescent="0.2">
      <c r="A74" s="61">
        <f t="shared" ref="A74:A137" si="6">A73+0.01</f>
        <v>4.01</v>
      </c>
      <c r="B74" s="68" t="s">
        <v>71</v>
      </c>
      <c r="C74" s="40">
        <v>1</v>
      </c>
      <c r="D74" s="40" t="s">
        <v>5</v>
      </c>
      <c r="E74" s="62"/>
      <c r="F74" s="62">
        <f t="shared" si="1"/>
        <v>0</v>
      </c>
    </row>
    <row r="75" spans="1:10" x14ac:dyDescent="0.2">
      <c r="A75" s="61">
        <f t="shared" si="6"/>
        <v>4.0199999999999996</v>
      </c>
      <c r="B75" s="68" t="s">
        <v>72</v>
      </c>
      <c r="C75" s="40">
        <v>4.2</v>
      </c>
      <c r="D75" s="40" t="s">
        <v>46</v>
      </c>
      <c r="E75" s="62"/>
      <c r="F75" s="62">
        <f t="shared" si="1"/>
        <v>0</v>
      </c>
    </row>
    <row r="76" spans="1:10" s="54" customFormat="1" ht="46.5" x14ac:dyDescent="0.2">
      <c r="A76" s="61">
        <f t="shared" si="6"/>
        <v>4.0299999999999994</v>
      </c>
      <c r="B76" s="50" t="s">
        <v>148</v>
      </c>
      <c r="C76" s="51">
        <v>0.36</v>
      </c>
      <c r="D76" s="52" t="s">
        <v>137</v>
      </c>
      <c r="E76" s="62"/>
      <c r="F76" s="48">
        <f t="shared" si="1"/>
        <v>0</v>
      </c>
      <c r="G76" s="53"/>
      <c r="H76"/>
      <c r="I76"/>
      <c r="J76"/>
    </row>
    <row r="77" spans="1:10" s="54" customFormat="1" ht="46.5" x14ac:dyDescent="0.2">
      <c r="A77" s="61">
        <f t="shared" si="6"/>
        <v>4.0399999999999991</v>
      </c>
      <c r="B77" s="50" t="s">
        <v>149</v>
      </c>
      <c r="C77" s="45">
        <v>0.36</v>
      </c>
      <c r="D77" s="52" t="s">
        <v>137</v>
      </c>
      <c r="E77" s="62"/>
      <c r="F77" s="48">
        <f t="shared" si="1"/>
        <v>0</v>
      </c>
      <c r="G77" s="53"/>
      <c r="H77"/>
      <c r="I77"/>
      <c r="J77"/>
    </row>
    <row r="78" spans="1:10" x14ac:dyDescent="0.2">
      <c r="A78" s="61">
        <f t="shared" si="6"/>
        <v>4.0499999999999989</v>
      </c>
      <c r="B78" s="68" t="s">
        <v>73</v>
      </c>
      <c r="C78" s="45">
        <v>0.36</v>
      </c>
      <c r="D78" s="45" t="s">
        <v>46</v>
      </c>
      <c r="E78" s="62"/>
      <c r="F78" s="62">
        <f t="shared" si="1"/>
        <v>0</v>
      </c>
    </row>
    <row r="79" spans="1:10" ht="46.5" x14ac:dyDescent="0.2">
      <c r="A79" s="61">
        <f t="shared" si="6"/>
        <v>4.0599999999999987</v>
      </c>
      <c r="B79" s="68" t="s">
        <v>142</v>
      </c>
      <c r="C79" s="45">
        <v>10.39</v>
      </c>
      <c r="D79" s="45" t="s">
        <v>46</v>
      </c>
      <c r="E79" s="62"/>
      <c r="F79" s="62">
        <f t="shared" si="1"/>
        <v>0</v>
      </c>
    </row>
    <row r="80" spans="1:10" ht="46.5" x14ac:dyDescent="0.2">
      <c r="A80" s="61">
        <f t="shared" si="6"/>
        <v>4.0699999999999985</v>
      </c>
      <c r="B80" s="68" t="s">
        <v>143</v>
      </c>
      <c r="C80" s="45">
        <v>21.33</v>
      </c>
      <c r="D80" s="45" t="s">
        <v>46</v>
      </c>
      <c r="E80" s="62"/>
      <c r="F80" s="62">
        <f t="shared" ref="F80:F143" si="7">C80*E80</f>
        <v>0</v>
      </c>
    </row>
    <row r="81" spans="1:10" x14ac:dyDescent="0.2">
      <c r="A81" s="61">
        <f t="shared" si="6"/>
        <v>4.0799999999999983</v>
      </c>
      <c r="B81" s="68" t="s">
        <v>74</v>
      </c>
      <c r="C81" s="45">
        <v>12.29</v>
      </c>
      <c r="D81" s="45" t="s">
        <v>46</v>
      </c>
      <c r="E81" s="62"/>
      <c r="F81" s="62">
        <f t="shared" si="7"/>
        <v>0</v>
      </c>
    </row>
    <row r="82" spans="1:10" x14ac:dyDescent="0.2">
      <c r="A82" s="61">
        <f t="shared" si="6"/>
        <v>4.0899999999999981</v>
      </c>
      <c r="B82" s="50" t="s">
        <v>75</v>
      </c>
      <c r="C82" s="45">
        <v>10.39</v>
      </c>
      <c r="D82" s="45" t="s">
        <v>46</v>
      </c>
      <c r="E82" s="62"/>
      <c r="F82" s="62">
        <f t="shared" si="7"/>
        <v>0</v>
      </c>
    </row>
    <row r="83" spans="1:10" x14ac:dyDescent="0.2">
      <c r="A83" s="61">
        <f t="shared" si="6"/>
        <v>4.0999999999999979</v>
      </c>
      <c r="B83" s="68" t="s">
        <v>76</v>
      </c>
      <c r="C83" s="45">
        <v>1</v>
      </c>
      <c r="D83" s="45" t="s">
        <v>5</v>
      </c>
      <c r="E83" s="62"/>
      <c r="F83" s="62">
        <f t="shared" si="7"/>
        <v>0</v>
      </c>
    </row>
    <row r="84" spans="1:10" ht="46.5" x14ac:dyDescent="0.2">
      <c r="A84" s="61">
        <f t="shared" si="6"/>
        <v>4.1099999999999977</v>
      </c>
      <c r="B84" s="68" t="s">
        <v>144</v>
      </c>
      <c r="C84" s="45">
        <v>1.34</v>
      </c>
      <c r="D84" s="45" t="s">
        <v>46</v>
      </c>
      <c r="E84" s="62"/>
      <c r="F84" s="62">
        <f t="shared" si="7"/>
        <v>0</v>
      </c>
    </row>
    <row r="85" spans="1:10" ht="46.5" x14ac:dyDescent="0.2">
      <c r="A85" s="61">
        <f t="shared" si="6"/>
        <v>4.1199999999999974</v>
      </c>
      <c r="B85" s="68" t="s">
        <v>145</v>
      </c>
      <c r="C85" s="45">
        <v>1</v>
      </c>
      <c r="D85" s="45" t="s">
        <v>5</v>
      </c>
      <c r="E85" s="62"/>
      <c r="F85" s="62">
        <f t="shared" si="7"/>
        <v>0</v>
      </c>
    </row>
    <row r="86" spans="1:10" x14ac:dyDescent="0.2">
      <c r="A86" s="61"/>
      <c r="B86" s="68"/>
      <c r="C86" s="45"/>
      <c r="D86" s="45"/>
      <c r="E86" s="62"/>
      <c r="F86" s="62"/>
      <c r="G86" s="39">
        <f>SUM(F74:F85)</f>
        <v>0</v>
      </c>
    </row>
    <row r="87" spans="1:10" x14ac:dyDescent="0.2">
      <c r="A87" s="60">
        <v>5</v>
      </c>
      <c r="B87" s="67" t="s">
        <v>110</v>
      </c>
      <c r="C87" s="45"/>
      <c r="D87" s="45"/>
      <c r="E87" s="62"/>
      <c r="F87" s="62"/>
    </row>
    <row r="88" spans="1:10" ht="46.5" x14ac:dyDescent="0.2">
      <c r="A88" s="61">
        <f t="shared" si="6"/>
        <v>5.01</v>
      </c>
      <c r="B88" s="68" t="s">
        <v>146</v>
      </c>
      <c r="C88" s="45">
        <v>1</v>
      </c>
      <c r="D88" s="45" t="s">
        <v>5</v>
      </c>
      <c r="E88" s="62"/>
      <c r="F88" s="62">
        <f t="shared" si="7"/>
        <v>0</v>
      </c>
    </row>
    <row r="89" spans="1:10" ht="46.5" x14ac:dyDescent="0.2">
      <c r="A89" s="61">
        <f t="shared" si="6"/>
        <v>5.0199999999999996</v>
      </c>
      <c r="B89" s="68" t="s">
        <v>147</v>
      </c>
      <c r="C89" s="45">
        <v>5.4</v>
      </c>
      <c r="D89" s="45" t="s">
        <v>46</v>
      </c>
      <c r="E89" s="62"/>
      <c r="F89" s="62">
        <f t="shared" si="7"/>
        <v>0</v>
      </c>
    </row>
    <row r="90" spans="1:10" s="54" customFormat="1" ht="46.5" x14ac:dyDescent="0.2">
      <c r="A90" s="61">
        <f t="shared" si="6"/>
        <v>5.0299999999999994</v>
      </c>
      <c r="B90" s="50" t="s">
        <v>148</v>
      </c>
      <c r="C90" s="51">
        <v>0.36</v>
      </c>
      <c r="D90" s="52" t="s">
        <v>137</v>
      </c>
      <c r="E90" s="62"/>
      <c r="F90" s="48">
        <f t="shared" si="7"/>
        <v>0</v>
      </c>
      <c r="G90" s="53"/>
      <c r="H90"/>
      <c r="I90"/>
      <c r="J90"/>
    </row>
    <row r="91" spans="1:10" s="54" customFormat="1" ht="46.5" x14ac:dyDescent="0.2">
      <c r="A91" s="61">
        <f t="shared" si="6"/>
        <v>5.0399999999999991</v>
      </c>
      <c r="B91" s="50" t="s">
        <v>149</v>
      </c>
      <c r="C91" s="45">
        <v>0.36</v>
      </c>
      <c r="D91" s="52" t="s">
        <v>137</v>
      </c>
      <c r="E91" s="62"/>
      <c r="F91" s="48">
        <f t="shared" si="7"/>
        <v>0</v>
      </c>
      <c r="G91" s="53"/>
      <c r="H91"/>
      <c r="I91"/>
      <c r="J91"/>
    </row>
    <row r="92" spans="1:10" x14ac:dyDescent="0.2">
      <c r="A92" s="61">
        <f t="shared" si="6"/>
        <v>5.0499999999999989</v>
      </c>
      <c r="B92" s="68" t="s">
        <v>150</v>
      </c>
      <c r="C92" s="51">
        <v>0.36</v>
      </c>
      <c r="D92" s="45" t="s">
        <v>46</v>
      </c>
      <c r="E92" s="62"/>
      <c r="F92" s="62">
        <f t="shared" si="7"/>
        <v>0</v>
      </c>
    </row>
    <row r="93" spans="1:10" ht="46.5" x14ac:dyDescent="0.2">
      <c r="A93" s="61">
        <f t="shared" si="6"/>
        <v>5.0599999999999987</v>
      </c>
      <c r="B93" s="68" t="s">
        <v>151</v>
      </c>
      <c r="C93" s="45">
        <v>5.57</v>
      </c>
      <c r="D93" s="45" t="s">
        <v>46</v>
      </c>
      <c r="E93" s="62"/>
      <c r="F93" s="62">
        <f t="shared" si="7"/>
        <v>0</v>
      </c>
    </row>
    <row r="94" spans="1:10" ht="46.5" x14ac:dyDescent="0.2">
      <c r="A94" s="61">
        <f t="shared" si="6"/>
        <v>5.0699999999999985</v>
      </c>
      <c r="B94" s="68" t="s">
        <v>152</v>
      </c>
      <c r="C94" s="45">
        <v>19.28</v>
      </c>
      <c r="D94" s="45" t="s">
        <v>46</v>
      </c>
      <c r="E94" s="62"/>
      <c r="F94" s="62">
        <f t="shared" si="7"/>
        <v>0</v>
      </c>
    </row>
    <row r="95" spans="1:10" ht="46.5" x14ac:dyDescent="0.2">
      <c r="A95" s="61">
        <f t="shared" si="6"/>
        <v>5.0799999999999983</v>
      </c>
      <c r="B95" s="68" t="s">
        <v>153</v>
      </c>
      <c r="C95" s="45">
        <v>6.68</v>
      </c>
      <c r="D95" s="45" t="s">
        <v>46</v>
      </c>
      <c r="E95" s="62"/>
      <c r="F95" s="62">
        <f t="shared" si="7"/>
        <v>0</v>
      </c>
    </row>
    <row r="96" spans="1:10" x14ac:dyDescent="0.2">
      <c r="A96" s="61">
        <f t="shared" si="6"/>
        <v>5.0899999999999981</v>
      </c>
      <c r="B96" s="68" t="s">
        <v>154</v>
      </c>
      <c r="C96" s="45">
        <v>5.57</v>
      </c>
      <c r="D96" s="45" t="s">
        <v>46</v>
      </c>
      <c r="E96" s="62"/>
      <c r="F96" s="62">
        <f t="shared" si="7"/>
        <v>0</v>
      </c>
    </row>
    <row r="97" spans="1:10" x14ac:dyDescent="0.2">
      <c r="A97" s="61">
        <f t="shared" si="6"/>
        <v>5.0999999999999979</v>
      </c>
      <c r="B97" s="68" t="s">
        <v>155</v>
      </c>
      <c r="C97" s="45">
        <v>1</v>
      </c>
      <c r="D97" s="45" t="s">
        <v>5</v>
      </c>
      <c r="E97" s="62"/>
      <c r="F97" s="62">
        <f t="shared" si="7"/>
        <v>0</v>
      </c>
    </row>
    <row r="98" spans="1:10" ht="46.5" x14ac:dyDescent="0.2">
      <c r="A98" s="61">
        <f t="shared" si="6"/>
        <v>5.1099999999999977</v>
      </c>
      <c r="B98" s="68" t="s">
        <v>156</v>
      </c>
      <c r="C98" s="45">
        <v>1</v>
      </c>
      <c r="D98" s="45" t="s">
        <v>5</v>
      </c>
      <c r="E98" s="62"/>
      <c r="F98" s="62">
        <f t="shared" si="7"/>
        <v>0</v>
      </c>
    </row>
    <row r="99" spans="1:10" x14ac:dyDescent="0.2">
      <c r="A99" s="61">
        <f t="shared" si="6"/>
        <v>5.1199999999999974</v>
      </c>
      <c r="B99" s="68" t="s">
        <v>157</v>
      </c>
      <c r="C99" s="45">
        <v>1</v>
      </c>
      <c r="D99" s="45" t="s">
        <v>5</v>
      </c>
      <c r="E99" s="62"/>
      <c r="F99" s="62">
        <f t="shared" si="7"/>
        <v>0</v>
      </c>
    </row>
    <row r="100" spans="1:10" x14ac:dyDescent="0.2">
      <c r="A100" s="61">
        <f t="shared" si="6"/>
        <v>5.1299999999999972</v>
      </c>
      <c r="B100" s="68" t="s">
        <v>158</v>
      </c>
      <c r="C100" s="45">
        <v>1</v>
      </c>
      <c r="D100" s="45" t="s">
        <v>5</v>
      </c>
      <c r="E100" s="62"/>
      <c r="F100" s="62">
        <f t="shared" si="7"/>
        <v>0</v>
      </c>
    </row>
    <row r="101" spans="1:10" ht="46.5" x14ac:dyDescent="0.2">
      <c r="A101" s="61">
        <f t="shared" si="6"/>
        <v>5.139999999999997</v>
      </c>
      <c r="B101" s="68" t="s">
        <v>159</v>
      </c>
      <c r="C101" s="45">
        <v>1</v>
      </c>
      <c r="D101" s="45" t="s">
        <v>5</v>
      </c>
      <c r="E101" s="62"/>
      <c r="F101" s="62">
        <f t="shared" si="7"/>
        <v>0</v>
      </c>
    </row>
    <row r="102" spans="1:10" ht="46.5" x14ac:dyDescent="0.2">
      <c r="A102" s="61">
        <f t="shared" si="6"/>
        <v>5.1499999999999968</v>
      </c>
      <c r="B102" s="68" t="s">
        <v>160</v>
      </c>
      <c r="C102" s="45">
        <v>1</v>
      </c>
      <c r="D102" s="45" t="s">
        <v>5</v>
      </c>
      <c r="E102" s="62"/>
      <c r="F102" s="62">
        <f t="shared" si="7"/>
        <v>0</v>
      </c>
    </row>
    <row r="103" spans="1:10" ht="46.5" x14ac:dyDescent="0.2">
      <c r="A103" s="61">
        <f t="shared" si="6"/>
        <v>5.1599999999999966</v>
      </c>
      <c r="B103" s="50" t="s">
        <v>161</v>
      </c>
      <c r="C103" s="45">
        <v>1</v>
      </c>
      <c r="D103" s="45" t="s">
        <v>5</v>
      </c>
      <c r="E103" s="62"/>
      <c r="F103" s="62">
        <f t="shared" si="7"/>
        <v>0</v>
      </c>
    </row>
    <row r="104" spans="1:10" x14ac:dyDescent="0.2">
      <c r="A104" s="61">
        <f t="shared" si="6"/>
        <v>5.1699999999999964</v>
      </c>
      <c r="B104" s="68" t="s">
        <v>162</v>
      </c>
      <c r="C104" s="40">
        <v>1</v>
      </c>
      <c r="D104" s="40" t="s">
        <v>5</v>
      </c>
      <c r="E104" s="62"/>
      <c r="F104" s="62">
        <f t="shared" si="7"/>
        <v>0</v>
      </c>
    </row>
    <row r="105" spans="1:10" x14ac:dyDescent="0.2">
      <c r="A105" s="61"/>
      <c r="B105" s="68"/>
      <c r="E105" s="62"/>
      <c r="F105" s="62"/>
      <c r="G105" s="39">
        <f>SUM(F88:F104)</f>
        <v>0</v>
      </c>
    </row>
    <row r="106" spans="1:10" s="36" customFormat="1" x14ac:dyDescent="0.2">
      <c r="A106" s="60">
        <v>6</v>
      </c>
      <c r="B106" s="67" t="s">
        <v>111</v>
      </c>
      <c r="C106" s="39"/>
      <c r="D106" s="39"/>
      <c r="E106" s="62"/>
      <c r="F106" s="63"/>
      <c r="G106" s="39"/>
    </row>
    <row r="107" spans="1:10" x14ac:dyDescent="0.2">
      <c r="A107" s="61">
        <f t="shared" si="6"/>
        <v>6.01</v>
      </c>
      <c r="B107" s="68" t="s">
        <v>77</v>
      </c>
      <c r="C107" s="40">
        <v>1</v>
      </c>
      <c r="D107" s="40" t="s">
        <v>5</v>
      </c>
      <c r="E107" s="62"/>
      <c r="F107" s="62">
        <f t="shared" si="7"/>
        <v>0</v>
      </c>
    </row>
    <row r="108" spans="1:10" x14ac:dyDescent="0.2">
      <c r="A108" s="61">
        <f t="shared" si="6"/>
        <v>6.02</v>
      </c>
      <c r="B108" s="68" t="s">
        <v>78</v>
      </c>
      <c r="C108" s="40">
        <v>5.4</v>
      </c>
      <c r="D108" s="40" t="s">
        <v>46</v>
      </c>
      <c r="E108" s="62"/>
      <c r="F108" s="62">
        <f t="shared" si="7"/>
        <v>0</v>
      </c>
    </row>
    <row r="109" spans="1:10" s="54" customFormat="1" ht="46.5" x14ac:dyDescent="0.2">
      <c r="A109" s="61">
        <f t="shared" si="6"/>
        <v>6.0299999999999994</v>
      </c>
      <c r="B109" s="50" t="s">
        <v>139</v>
      </c>
      <c r="C109" s="51">
        <v>0.36</v>
      </c>
      <c r="D109" s="52" t="s">
        <v>137</v>
      </c>
      <c r="E109" s="62"/>
      <c r="F109" s="48">
        <f t="shared" si="7"/>
        <v>0</v>
      </c>
      <c r="G109" s="53"/>
      <c r="H109"/>
      <c r="I109"/>
      <c r="J109"/>
    </row>
    <row r="110" spans="1:10" s="54" customFormat="1" ht="46.5" x14ac:dyDescent="0.2">
      <c r="A110" s="61">
        <f t="shared" si="6"/>
        <v>6.0399999999999991</v>
      </c>
      <c r="B110" s="50" t="s">
        <v>138</v>
      </c>
      <c r="C110" s="45">
        <v>0.36</v>
      </c>
      <c r="D110" s="52" t="s">
        <v>137</v>
      </c>
      <c r="E110" s="62"/>
      <c r="F110" s="48">
        <f t="shared" si="7"/>
        <v>0</v>
      </c>
      <c r="G110" s="53"/>
      <c r="H110"/>
      <c r="I110"/>
      <c r="J110"/>
    </row>
    <row r="111" spans="1:10" x14ac:dyDescent="0.2">
      <c r="A111" s="61">
        <f t="shared" si="6"/>
        <v>6.0499999999999989</v>
      </c>
      <c r="B111" s="68" t="s">
        <v>79</v>
      </c>
      <c r="C111" s="40">
        <v>0.36</v>
      </c>
      <c r="D111" s="40" t="s">
        <v>46</v>
      </c>
      <c r="E111" s="62"/>
      <c r="F111" s="62">
        <f t="shared" si="7"/>
        <v>0</v>
      </c>
    </row>
    <row r="112" spans="1:10" x14ac:dyDescent="0.2">
      <c r="A112" s="61">
        <f t="shared" si="6"/>
        <v>6.0599999999999987</v>
      </c>
      <c r="B112" s="68" t="s">
        <v>80</v>
      </c>
      <c r="C112" s="40">
        <v>5.57</v>
      </c>
      <c r="D112" s="40" t="s">
        <v>46</v>
      </c>
      <c r="E112" s="62"/>
      <c r="F112" s="62">
        <f t="shared" si="7"/>
        <v>0</v>
      </c>
    </row>
    <row r="113" spans="1:10" x14ac:dyDescent="0.2">
      <c r="A113" s="61">
        <f t="shared" si="6"/>
        <v>6.0699999999999985</v>
      </c>
      <c r="B113" s="68" t="s">
        <v>81</v>
      </c>
      <c r="C113" s="40">
        <v>19.28</v>
      </c>
      <c r="D113" s="40" t="s">
        <v>46</v>
      </c>
      <c r="E113" s="62"/>
      <c r="F113" s="62">
        <f t="shared" si="7"/>
        <v>0</v>
      </c>
    </row>
    <row r="114" spans="1:10" x14ac:dyDescent="0.2">
      <c r="A114" s="61">
        <f t="shared" si="6"/>
        <v>6.0799999999999983</v>
      </c>
      <c r="B114" s="68" t="s">
        <v>82</v>
      </c>
      <c r="C114" s="40">
        <v>6.68</v>
      </c>
      <c r="D114" s="40" t="s">
        <v>46</v>
      </c>
      <c r="E114" s="62"/>
      <c r="F114" s="62">
        <f t="shared" si="7"/>
        <v>0</v>
      </c>
    </row>
    <row r="115" spans="1:10" x14ac:dyDescent="0.2">
      <c r="A115" s="61">
        <f t="shared" si="6"/>
        <v>6.0899999999999981</v>
      </c>
      <c r="B115" s="68" t="s">
        <v>83</v>
      </c>
      <c r="C115" s="40">
        <v>5.57</v>
      </c>
      <c r="D115" s="40" t="s">
        <v>46</v>
      </c>
      <c r="E115" s="62"/>
      <c r="F115" s="62">
        <f t="shared" si="7"/>
        <v>0</v>
      </c>
    </row>
    <row r="116" spans="1:10" x14ac:dyDescent="0.2">
      <c r="A116" s="61">
        <f t="shared" si="6"/>
        <v>6.0999999999999979</v>
      </c>
      <c r="B116" s="68" t="s">
        <v>84</v>
      </c>
      <c r="C116" s="40">
        <v>1</v>
      </c>
      <c r="D116" s="40" t="s">
        <v>5</v>
      </c>
      <c r="E116" s="62"/>
      <c r="F116" s="62">
        <f t="shared" si="7"/>
        <v>0</v>
      </c>
    </row>
    <row r="117" spans="1:10" x14ac:dyDescent="0.2">
      <c r="A117" s="61">
        <f t="shared" si="6"/>
        <v>6.1099999999999977</v>
      </c>
      <c r="B117" s="68" t="s">
        <v>85</v>
      </c>
      <c r="C117" s="40">
        <v>1</v>
      </c>
      <c r="D117" s="40" t="s">
        <v>5</v>
      </c>
      <c r="E117" s="62"/>
      <c r="F117" s="62">
        <f t="shared" si="7"/>
        <v>0</v>
      </c>
    </row>
    <row r="118" spans="1:10" x14ac:dyDescent="0.2">
      <c r="A118" s="61">
        <f t="shared" si="6"/>
        <v>6.1199999999999974</v>
      </c>
      <c r="B118" s="68" t="s">
        <v>86</v>
      </c>
      <c r="C118" s="40">
        <v>1</v>
      </c>
      <c r="D118" s="40" t="s">
        <v>5</v>
      </c>
      <c r="E118" s="62"/>
      <c r="F118" s="62">
        <f t="shared" si="7"/>
        <v>0</v>
      </c>
    </row>
    <row r="119" spans="1:10" x14ac:dyDescent="0.2">
      <c r="A119" s="61">
        <f t="shared" si="6"/>
        <v>6.1299999999999972</v>
      </c>
      <c r="B119" s="68" t="s">
        <v>87</v>
      </c>
      <c r="C119" s="40">
        <v>1</v>
      </c>
      <c r="D119" s="40" t="s">
        <v>5</v>
      </c>
      <c r="E119" s="62"/>
      <c r="F119" s="62">
        <f t="shared" si="7"/>
        <v>0</v>
      </c>
    </row>
    <row r="120" spans="1:10" x14ac:dyDescent="0.2">
      <c r="A120" s="61">
        <f t="shared" si="6"/>
        <v>6.139999999999997</v>
      </c>
      <c r="B120" s="68" t="s">
        <v>88</v>
      </c>
      <c r="C120" s="40">
        <v>1</v>
      </c>
      <c r="D120" s="40" t="s">
        <v>5</v>
      </c>
      <c r="E120" s="62"/>
      <c r="F120" s="62">
        <f t="shared" si="7"/>
        <v>0</v>
      </c>
    </row>
    <row r="121" spans="1:10" x14ac:dyDescent="0.2">
      <c r="A121" s="61">
        <f t="shared" si="6"/>
        <v>6.1499999999999968</v>
      </c>
      <c r="B121" s="68" t="s">
        <v>89</v>
      </c>
      <c r="C121" s="40">
        <v>1</v>
      </c>
      <c r="D121" s="40" t="s">
        <v>5</v>
      </c>
      <c r="E121" s="62"/>
      <c r="F121" s="62">
        <f t="shared" si="7"/>
        <v>0</v>
      </c>
    </row>
    <row r="122" spans="1:10" ht="46.5" x14ac:dyDescent="0.2">
      <c r="A122" s="61">
        <f t="shared" si="6"/>
        <v>6.1599999999999966</v>
      </c>
      <c r="B122" s="50" t="s">
        <v>140</v>
      </c>
      <c r="C122" s="40">
        <v>1</v>
      </c>
      <c r="D122" s="40" t="s">
        <v>5</v>
      </c>
      <c r="E122" s="62"/>
      <c r="F122" s="62">
        <f t="shared" si="7"/>
        <v>0</v>
      </c>
    </row>
    <row r="123" spans="1:10" x14ac:dyDescent="0.2">
      <c r="A123" s="61">
        <f t="shared" si="6"/>
        <v>6.1699999999999964</v>
      </c>
      <c r="B123" s="68" t="s">
        <v>141</v>
      </c>
      <c r="C123" s="40">
        <v>1</v>
      </c>
      <c r="D123" s="40" t="s">
        <v>5</v>
      </c>
      <c r="E123" s="62"/>
      <c r="F123" s="62">
        <f t="shared" si="7"/>
        <v>0</v>
      </c>
    </row>
    <row r="124" spans="1:10" x14ac:dyDescent="0.2">
      <c r="A124" s="61"/>
      <c r="B124" s="68"/>
      <c r="E124" s="62"/>
      <c r="F124" s="62"/>
      <c r="G124" s="39">
        <f>SUM(F107:F123)</f>
        <v>0</v>
      </c>
    </row>
    <row r="125" spans="1:10" s="36" customFormat="1" x14ac:dyDescent="0.2">
      <c r="A125" s="60">
        <v>7</v>
      </c>
      <c r="B125" s="67" t="s">
        <v>112</v>
      </c>
      <c r="C125" s="39"/>
      <c r="D125" s="39"/>
      <c r="E125" s="62"/>
      <c r="F125" s="63"/>
      <c r="G125" s="39"/>
    </row>
    <row r="126" spans="1:10" x14ac:dyDescent="0.2">
      <c r="A126" s="61">
        <f t="shared" si="6"/>
        <v>7.01</v>
      </c>
      <c r="B126" s="35" t="s">
        <v>90</v>
      </c>
      <c r="C126" s="45">
        <v>1</v>
      </c>
      <c r="D126" s="45" t="s">
        <v>5</v>
      </c>
      <c r="E126" s="62"/>
      <c r="F126" s="62">
        <f t="shared" si="7"/>
        <v>0</v>
      </c>
      <c r="G126" s="73"/>
    </row>
    <row r="127" spans="1:10" s="54" customFormat="1" ht="46.5" x14ac:dyDescent="0.2">
      <c r="A127" s="61">
        <f t="shared" si="6"/>
        <v>7.02</v>
      </c>
      <c r="B127" s="50" t="s">
        <v>139</v>
      </c>
      <c r="C127" s="51">
        <v>0.36</v>
      </c>
      <c r="D127" s="52" t="s">
        <v>137</v>
      </c>
      <c r="E127" s="62"/>
      <c r="F127" s="48">
        <f t="shared" si="7"/>
        <v>0</v>
      </c>
      <c r="G127" s="53"/>
      <c r="H127"/>
      <c r="I127"/>
      <c r="J127"/>
    </row>
    <row r="128" spans="1:10" s="54" customFormat="1" ht="46.5" x14ac:dyDescent="0.2">
      <c r="A128" s="61">
        <f t="shared" si="6"/>
        <v>7.0299999999999994</v>
      </c>
      <c r="B128" s="50" t="s">
        <v>138</v>
      </c>
      <c r="C128" s="45">
        <v>0.36</v>
      </c>
      <c r="D128" s="52" t="s">
        <v>137</v>
      </c>
      <c r="E128" s="62"/>
      <c r="F128" s="48">
        <f t="shared" si="7"/>
        <v>0</v>
      </c>
      <c r="G128" s="53"/>
      <c r="H128"/>
      <c r="I128"/>
      <c r="J128"/>
    </row>
    <row r="129" spans="1:7" x14ac:dyDescent="0.2">
      <c r="A129" s="61">
        <f t="shared" si="6"/>
        <v>7.0399999999999991</v>
      </c>
      <c r="B129" s="35" t="s">
        <v>91</v>
      </c>
      <c r="C129" s="45">
        <v>12.02</v>
      </c>
      <c r="D129" s="45" t="s">
        <v>46</v>
      </c>
      <c r="E129" s="62"/>
      <c r="F129" s="62">
        <f t="shared" si="7"/>
        <v>0</v>
      </c>
    </row>
    <row r="130" spans="1:7" x14ac:dyDescent="0.2">
      <c r="A130" s="61">
        <f t="shared" si="6"/>
        <v>7.0499999999999989</v>
      </c>
      <c r="B130" s="35" t="s">
        <v>92</v>
      </c>
      <c r="C130" s="45">
        <v>2.2599999999999998</v>
      </c>
      <c r="D130" s="45" t="s">
        <v>46</v>
      </c>
      <c r="E130" s="62"/>
      <c r="F130" s="62">
        <f t="shared" si="7"/>
        <v>0</v>
      </c>
    </row>
    <row r="131" spans="1:7" x14ac:dyDescent="0.2">
      <c r="A131" s="61">
        <f t="shared" si="6"/>
        <v>7.0599999999999987</v>
      </c>
      <c r="B131" s="35" t="s">
        <v>93</v>
      </c>
      <c r="C131" s="45">
        <v>1.45</v>
      </c>
      <c r="D131" s="45" t="s">
        <v>46</v>
      </c>
      <c r="E131" s="62"/>
      <c r="F131" s="62">
        <f t="shared" si="7"/>
        <v>0</v>
      </c>
    </row>
    <row r="132" spans="1:7" x14ac:dyDescent="0.2">
      <c r="A132" s="61">
        <f t="shared" si="6"/>
        <v>7.0699999999999985</v>
      </c>
      <c r="B132" s="35" t="s">
        <v>81</v>
      </c>
      <c r="C132" s="45">
        <v>37.35</v>
      </c>
      <c r="D132" s="45" t="s">
        <v>46</v>
      </c>
      <c r="E132" s="62"/>
      <c r="F132" s="62">
        <f t="shared" si="7"/>
        <v>0</v>
      </c>
    </row>
    <row r="133" spans="1:7" x14ac:dyDescent="0.2">
      <c r="A133" s="61">
        <f t="shared" si="6"/>
        <v>7.0799999999999983</v>
      </c>
      <c r="B133" s="35" t="s">
        <v>94</v>
      </c>
      <c r="C133" s="45">
        <v>17.329999999999998</v>
      </c>
      <c r="D133" s="45" t="s">
        <v>46</v>
      </c>
      <c r="E133" s="62"/>
      <c r="F133" s="62">
        <f t="shared" si="7"/>
        <v>0</v>
      </c>
    </row>
    <row r="134" spans="1:7" x14ac:dyDescent="0.2">
      <c r="A134" s="61">
        <f t="shared" si="6"/>
        <v>7.0899999999999981</v>
      </c>
      <c r="B134" s="35" t="s">
        <v>95</v>
      </c>
      <c r="C134" s="45">
        <v>14.44</v>
      </c>
      <c r="D134" s="45" t="s">
        <v>46</v>
      </c>
      <c r="E134" s="62"/>
      <c r="F134" s="62">
        <f t="shared" si="7"/>
        <v>0</v>
      </c>
    </row>
    <row r="135" spans="1:7" x14ac:dyDescent="0.2">
      <c r="A135" s="61">
        <f t="shared" si="6"/>
        <v>7.0999999999999979</v>
      </c>
      <c r="B135" s="35" t="s">
        <v>96</v>
      </c>
      <c r="C135" s="45">
        <v>2</v>
      </c>
      <c r="D135" s="45" t="s">
        <v>5</v>
      </c>
      <c r="E135" s="62"/>
      <c r="F135" s="62">
        <f t="shared" si="7"/>
        <v>0</v>
      </c>
    </row>
    <row r="136" spans="1:7" x14ac:dyDescent="0.2">
      <c r="A136" s="61">
        <f t="shared" si="6"/>
        <v>7.1099999999999977</v>
      </c>
      <c r="B136" s="35" t="s">
        <v>97</v>
      </c>
      <c r="C136" s="45">
        <v>1</v>
      </c>
      <c r="D136" s="45" t="s">
        <v>5</v>
      </c>
      <c r="E136" s="62"/>
      <c r="F136" s="62">
        <f t="shared" si="7"/>
        <v>0</v>
      </c>
    </row>
    <row r="137" spans="1:7" x14ac:dyDescent="0.2">
      <c r="A137" s="61">
        <f t="shared" si="6"/>
        <v>7.1199999999999974</v>
      </c>
      <c r="B137" s="64" t="s">
        <v>174</v>
      </c>
      <c r="C137" s="45">
        <v>1</v>
      </c>
      <c r="D137" s="45" t="s">
        <v>5</v>
      </c>
      <c r="E137" s="62"/>
      <c r="F137" s="62">
        <f t="shared" si="7"/>
        <v>0</v>
      </c>
    </row>
    <row r="138" spans="1:7" x14ac:dyDescent="0.2">
      <c r="A138" s="61">
        <f t="shared" ref="A138:A143" si="8">A137+0.01</f>
        <v>7.1299999999999972</v>
      </c>
      <c r="B138" s="35" t="s">
        <v>87</v>
      </c>
      <c r="C138" s="45">
        <v>1</v>
      </c>
      <c r="D138" s="45" t="s">
        <v>5</v>
      </c>
      <c r="E138" s="62"/>
      <c r="F138" s="62">
        <f t="shared" si="7"/>
        <v>0</v>
      </c>
    </row>
    <row r="139" spans="1:7" x14ac:dyDescent="0.2">
      <c r="A139" s="61">
        <f t="shared" si="8"/>
        <v>7.139999999999997</v>
      </c>
      <c r="B139" s="35" t="s">
        <v>88</v>
      </c>
      <c r="C139" s="45">
        <v>1</v>
      </c>
      <c r="D139" s="45" t="s">
        <v>5</v>
      </c>
      <c r="E139" s="62"/>
      <c r="F139" s="62">
        <f t="shared" si="7"/>
        <v>0</v>
      </c>
      <c r="G139" s="44"/>
    </row>
    <row r="140" spans="1:7" x14ac:dyDescent="0.2">
      <c r="A140" s="61">
        <f t="shared" si="8"/>
        <v>7.1499999999999968</v>
      </c>
      <c r="B140" s="35" t="s">
        <v>98</v>
      </c>
      <c r="C140" s="45">
        <v>2</v>
      </c>
      <c r="D140" s="45" t="s">
        <v>5</v>
      </c>
      <c r="E140" s="62"/>
      <c r="F140" s="62">
        <f t="shared" si="7"/>
        <v>0</v>
      </c>
      <c r="G140" s="73"/>
    </row>
    <row r="141" spans="1:7" x14ac:dyDescent="0.2">
      <c r="A141" s="61">
        <f t="shared" si="8"/>
        <v>7.1599999999999966</v>
      </c>
      <c r="B141" s="64" t="s">
        <v>178</v>
      </c>
      <c r="C141" s="45">
        <v>2</v>
      </c>
      <c r="D141" s="45" t="s">
        <v>5</v>
      </c>
      <c r="E141" s="62"/>
      <c r="F141" s="62">
        <f t="shared" si="7"/>
        <v>0</v>
      </c>
      <c r="G141" s="44"/>
    </row>
    <row r="142" spans="1:7" ht="46.5" x14ac:dyDescent="0.2">
      <c r="A142" s="61">
        <f t="shared" si="8"/>
        <v>7.1699999999999964</v>
      </c>
      <c r="B142" s="50" t="s">
        <v>140</v>
      </c>
      <c r="C142" s="45">
        <v>2</v>
      </c>
      <c r="D142" s="45" t="s">
        <v>5</v>
      </c>
      <c r="E142" s="62"/>
      <c r="F142" s="62">
        <f t="shared" si="7"/>
        <v>0</v>
      </c>
      <c r="G142" s="53"/>
    </row>
    <row r="143" spans="1:7" x14ac:dyDescent="0.2">
      <c r="A143" s="61">
        <f t="shared" si="8"/>
        <v>7.1799999999999962</v>
      </c>
      <c r="B143" s="68" t="s">
        <v>141</v>
      </c>
      <c r="C143" s="45">
        <v>3</v>
      </c>
      <c r="D143" s="45" t="s">
        <v>5</v>
      </c>
      <c r="E143" s="62"/>
      <c r="F143" s="62">
        <f t="shared" si="7"/>
        <v>0</v>
      </c>
      <c r="G143" s="74"/>
    </row>
    <row r="144" spans="1:7" x14ac:dyDescent="0.2">
      <c r="A144" s="61"/>
      <c r="C144" s="45"/>
      <c r="D144" s="45"/>
      <c r="E144" s="62"/>
      <c r="F144" s="62"/>
      <c r="G144" s="74">
        <f>SUM(F126:F143)</f>
        <v>0</v>
      </c>
    </row>
    <row r="145" spans="1:10" s="36" customFormat="1" x14ac:dyDescent="0.2">
      <c r="A145" s="60">
        <v>8</v>
      </c>
      <c r="B145" s="67" t="s">
        <v>115</v>
      </c>
      <c r="C145" s="39"/>
      <c r="D145" s="39"/>
      <c r="E145" s="62"/>
      <c r="F145" s="63"/>
      <c r="G145" s="74"/>
    </row>
    <row r="146" spans="1:10" ht="46.5" x14ac:dyDescent="0.2">
      <c r="A146" s="61">
        <f t="shared" ref="A146:A197" si="9">A145+0.01</f>
        <v>8.01</v>
      </c>
      <c r="B146" s="81" t="s">
        <v>163</v>
      </c>
      <c r="C146" s="45">
        <v>1</v>
      </c>
      <c r="D146" s="45" t="s">
        <v>5</v>
      </c>
      <c r="E146" s="62"/>
      <c r="F146" s="62">
        <f t="shared" ref="F146:F197" si="10">C146*E146</f>
        <v>0</v>
      </c>
      <c r="G146" s="44"/>
    </row>
    <row r="147" spans="1:10" s="54" customFormat="1" ht="46.5" x14ac:dyDescent="0.2">
      <c r="A147" s="61">
        <f t="shared" si="9"/>
        <v>8.02</v>
      </c>
      <c r="B147" s="50" t="s">
        <v>164</v>
      </c>
      <c r="C147" s="51">
        <v>0.36</v>
      </c>
      <c r="D147" s="52" t="s">
        <v>137</v>
      </c>
      <c r="E147" s="62"/>
      <c r="F147" s="48">
        <f t="shared" si="10"/>
        <v>0</v>
      </c>
      <c r="G147" s="53"/>
      <c r="H147"/>
      <c r="I147"/>
      <c r="J147"/>
    </row>
    <row r="148" spans="1:10" s="54" customFormat="1" ht="46.5" x14ac:dyDescent="0.2">
      <c r="A148" s="61">
        <f t="shared" si="9"/>
        <v>8.0299999999999994</v>
      </c>
      <c r="B148" s="50" t="s">
        <v>165</v>
      </c>
      <c r="C148" s="45">
        <v>0.36</v>
      </c>
      <c r="D148" s="52" t="s">
        <v>137</v>
      </c>
      <c r="E148" s="62"/>
      <c r="F148" s="48">
        <f t="shared" si="10"/>
        <v>0</v>
      </c>
      <c r="G148" s="53"/>
      <c r="H148"/>
      <c r="I148"/>
      <c r="J148"/>
    </row>
    <row r="149" spans="1:10" ht="46.5" x14ac:dyDescent="0.2">
      <c r="A149" s="61">
        <f t="shared" si="9"/>
        <v>8.0399999999999991</v>
      </c>
      <c r="B149" s="81" t="s">
        <v>166</v>
      </c>
      <c r="C149" s="45">
        <v>12.02</v>
      </c>
      <c r="D149" s="45" t="s">
        <v>46</v>
      </c>
      <c r="E149" s="62"/>
      <c r="F149" s="62">
        <f t="shared" si="10"/>
        <v>0</v>
      </c>
    </row>
    <row r="150" spans="1:10" ht="46.5" x14ac:dyDescent="0.2">
      <c r="A150" s="61">
        <f t="shared" si="9"/>
        <v>8.0499999999999989</v>
      </c>
      <c r="B150" s="82" t="s">
        <v>167</v>
      </c>
      <c r="C150" s="45">
        <v>2.2599999999999998</v>
      </c>
      <c r="D150" s="45" t="s">
        <v>46</v>
      </c>
      <c r="E150" s="62"/>
      <c r="F150" s="62">
        <f t="shared" si="10"/>
        <v>0</v>
      </c>
    </row>
    <row r="151" spans="1:10" ht="46.5" x14ac:dyDescent="0.2">
      <c r="A151" s="61">
        <f t="shared" si="9"/>
        <v>8.0599999999999987</v>
      </c>
      <c r="B151" s="64" t="s">
        <v>168</v>
      </c>
      <c r="C151" s="45">
        <v>1.45</v>
      </c>
      <c r="D151" s="45" t="s">
        <v>46</v>
      </c>
      <c r="E151" s="62"/>
      <c r="F151" s="62">
        <f t="shared" si="10"/>
        <v>0</v>
      </c>
    </row>
    <row r="152" spans="1:10" ht="46.5" x14ac:dyDescent="0.2">
      <c r="A152" s="61">
        <f t="shared" si="9"/>
        <v>8.0699999999999985</v>
      </c>
      <c r="B152" s="64" t="s">
        <v>169</v>
      </c>
      <c r="C152" s="45">
        <v>37.35</v>
      </c>
      <c r="D152" s="45" t="s">
        <v>46</v>
      </c>
      <c r="E152" s="62"/>
      <c r="F152" s="62">
        <f t="shared" si="10"/>
        <v>0</v>
      </c>
    </row>
    <row r="153" spans="1:10" x14ac:dyDescent="0.2">
      <c r="A153" s="61">
        <f t="shared" si="9"/>
        <v>8.0799999999999983</v>
      </c>
      <c r="B153" s="64" t="s">
        <v>170</v>
      </c>
      <c r="C153" s="45">
        <v>17.329999999999998</v>
      </c>
      <c r="D153" s="45" t="s">
        <v>46</v>
      </c>
      <c r="E153" s="62"/>
      <c r="F153" s="62">
        <f t="shared" si="10"/>
        <v>0</v>
      </c>
    </row>
    <row r="154" spans="1:10" x14ac:dyDescent="0.2">
      <c r="A154" s="61">
        <f t="shared" si="9"/>
        <v>8.0899999999999981</v>
      </c>
      <c r="B154" s="64" t="s">
        <v>171</v>
      </c>
      <c r="C154" s="45">
        <v>14.44</v>
      </c>
      <c r="D154" s="45" t="s">
        <v>46</v>
      </c>
      <c r="E154" s="62"/>
      <c r="F154" s="62">
        <f t="shared" si="10"/>
        <v>0</v>
      </c>
    </row>
    <row r="155" spans="1:10" x14ac:dyDescent="0.2">
      <c r="A155" s="61">
        <f t="shared" si="9"/>
        <v>8.0999999999999979</v>
      </c>
      <c r="B155" s="64" t="s">
        <v>172</v>
      </c>
      <c r="C155" s="45">
        <v>2</v>
      </c>
      <c r="D155" s="45" t="s">
        <v>5</v>
      </c>
      <c r="E155" s="62"/>
      <c r="F155" s="62">
        <f t="shared" si="10"/>
        <v>0</v>
      </c>
    </row>
    <row r="156" spans="1:10" x14ac:dyDescent="0.2">
      <c r="A156" s="61">
        <f t="shared" si="9"/>
        <v>8.1099999999999977</v>
      </c>
      <c r="B156" s="64" t="s">
        <v>173</v>
      </c>
      <c r="C156" s="45">
        <v>1</v>
      </c>
      <c r="D156" s="45" t="s">
        <v>5</v>
      </c>
      <c r="E156" s="62"/>
      <c r="F156" s="62">
        <f t="shared" si="10"/>
        <v>0</v>
      </c>
    </row>
    <row r="157" spans="1:10" x14ac:dyDescent="0.2">
      <c r="A157" s="61">
        <f t="shared" si="9"/>
        <v>8.1199999999999974</v>
      </c>
      <c r="B157" s="64" t="s">
        <v>174</v>
      </c>
      <c r="C157" s="45">
        <v>1</v>
      </c>
      <c r="D157" s="45" t="s">
        <v>5</v>
      </c>
      <c r="E157" s="62"/>
      <c r="F157" s="62">
        <f t="shared" si="10"/>
        <v>0</v>
      </c>
    </row>
    <row r="158" spans="1:10" x14ac:dyDescent="0.2">
      <c r="A158" s="61">
        <f t="shared" si="9"/>
        <v>8.1299999999999972</v>
      </c>
      <c r="B158" s="64" t="s">
        <v>175</v>
      </c>
      <c r="C158" s="45">
        <v>1</v>
      </c>
      <c r="D158" s="45" t="s">
        <v>5</v>
      </c>
      <c r="E158" s="62"/>
      <c r="F158" s="62">
        <f t="shared" si="10"/>
        <v>0</v>
      </c>
    </row>
    <row r="159" spans="1:10" ht="46.5" x14ac:dyDescent="0.2">
      <c r="A159" s="61">
        <f t="shared" si="9"/>
        <v>8.139999999999997</v>
      </c>
      <c r="B159" s="83" t="s">
        <v>176</v>
      </c>
      <c r="C159" s="45">
        <v>1</v>
      </c>
      <c r="D159" s="45" t="s">
        <v>5</v>
      </c>
      <c r="E159" s="62"/>
      <c r="F159" s="62">
        <f t="shared" si="10"/>
        <v>0</v>
      </c>
    </row>
    <row r="160" spans="1:10" ht="46.5" x14ac:dyDescent="0.2">
      <c r="A160" s="61">
        <f t="shared" si="9"/>
        <v>8.1499999999999968</v>
      </c>
      <c r="B160" s="82" t="s">
        <v>177</v>
      </c>
      <c r="C160" s="45">
        <v>2</v>
      </c>
      <c r="D160" s="45" t="s">
        <v>5</v>
      </c>
      <c r="E160" s="62"/>
      <c r="F160" s="62">
        <f t="shared" si="10"/>
        <v>0</v>
      </c>
      <c r="G160" s="44"/>
    </row>
    <row r="161" spans="1:10" x14ac:dyDescent="0.2">
      <c r="A161" s="61">
        <f t="shared" si="9"/>
        <v>8.1599999999999966</v>
      </c>
      <c r="B161" s="64" t="s">
        <v>178</v>
      </c>
      <c r="C161" s="45">
        <v>2</v>
      </c>
      <c r="D161" s="45" t="s">
        <v>5</v>
      </c>
      <c r="E161" s="62"/>
      <c r="F161" s="62">
        <f t="shared" si="10"/>
        <v>0</v>
      </c>
      <c r="G161" s="73"/>
    </row>
    <row r="162" spans="1:10" ht="46.5" x14ac:dyDescent="0.2">
      <c r="A162" s="61">
        <f t="shared" si="9"/>
        <v>8.1699999999999964</v>
      </c>
      <c r="B162" s="50" t="s">
        <v>179</v>
      </c>
      <c r="C162" s="45">
        <v>2</v>
      </c>
      <c r="D162" s="45" t="s">
        <v>5</v>
      </c>
      <c r="E162" s="62"/>
      <c r="F162" s="62">
        <f t="shared" si="10"/>
        <v>0</v>
      </c>
      <c r="G162" s="44"/>
    </row>
    <row r="163" spans="1:10" x14ac:dyDescent="0.2">
      <c r="A163" s="61">
        <f t="shared" si="9"/>
        <v>8.1799999999999962</v>
      </c>
      <c r="B163" s="68" t="s">
        <v>180</v>
      </c>
      <c r="C163" s="45">
        <v>3</v>
      </c>
      <c r="D163" s="45" t="s">
        <v>5</v>
      </c>
      <c r="E163" s="62"/>
      <c r="F163" s="62">
        <f t="shared" si="10"/>
        <v>0</v>
      </c>
      <c r="G163" s="53"/>
    </row>
    <row r="164" spans="1:10" x14ac:dyDescent="0.2">
      <c r="A164" s="61"/>
      <c r="E164" s="62"/>
      <c r="F164" s="62"/>
      <c r="G164" s="74">
        <f>SUM(F146:F163)</f>
        <v>0</v>
      </c>
    </row>
    <row r="165" spans="1:10" x14ac:dyDescent="0.2">
      <c r="A165" s="60">
        <v>9</v>
      </c>
      <c r="B165" s="80" t="s">
        <v>113</v>
      </c>
      <c r="D165" s="46"/>
      <c r="E165" s="62"/>
      <c r="F165" s="62"/>
    </row>
    <row r="166" spans="1:10" x14ac:dyDescent="0.2">
      <c r="A166" s="61">
        <f t="shared" si="9"/>
        <v>9.01</v>
      </c>
      <c r="B166" s="68" t="s">
        <v>99</v>
      </c>
      <c r="C166" s="40">
        <v>1</v>
      </c>
      <c r="D166" s="40" t="s">
        <v>5</v>
      </c>
      <c r="E166" s="62"/>
      <c r="F166" s="62">
        <f t="shared" si="10"/>
        <v>0</v>
      </c>
    </row>
    <row r="167" spans="1:10" ht="46.5" x14ac:dyDescent="0.2">
      <c r="A167" s="61">
        <f t="shared" si="9"/>
        <v>9.02</v>
      </c>
      <c r="B167" s="35" t="s">
        <v>181</v>
      </c>
      <c r="C167" s="40">
        <v>4.2</v>
      </c>
      <c r="D167" s="40" t="s">
        <v>46</v>
      </c>
      <c r="E167" s="62"/>
      <c r="F167" s="62">
        <f t="shared" si="10"/>
        <v>0</v>
      </c>
      <c r="G167" s="53"/>
    </row>
    <row r="168" spans="1:10" s="54" customFormat="1" ht="46.5" x14ac:dyDescent="0.2">
      <c r="A168" s="61">
        <f t="shared" si="9"/>
        <v>9.0299999999999994</v>
      </c>
      <c r="B168" s="50" t="s">
        <v>164</v>
      </c>
      <c r="C168" s="51">
        <v>0.36</v>
      </c>
      <c r="D168" s="52" t="s">
        <v>137</v>
      </c>
      <c r="E168" s="62"/>
      <c r="F168" s="48">
        <f t="shared" si="10"/>
        <v>0</v>
      </c>
      <c r="G168" s="53"/>
      <c r="H168"/>
      <c r="I168"/>
      <c r="J168"/>
    </row>
    <row r="169" spans="1:10" s="54" customFormat="1" ht="46.5" x14ac:dyDescent="0.2">
      <c r="A169" s="61">
        <f t="shared" si="9"/>
        <v>9.0399999999999991</v>
      </c>
      <c r="B169" s="50" t="s">
        <v>182</v>
      </c>
      <c r="C169" s="45">
        <v>0.36</v>
      </c>
      <c r="D169" s="52" t="s">
        <v>137</v>
      </c>
      <c r="E169" s="62"/>
      <c r="F169" s="48">
        <f t="shared" si="10"/>
        <v>0</v>
      </c>
      <c r="G169" s="53"/>
      <c r="H169"/>
      <c r="I169"/>
      <c r="J169"/>
    </row>
    <row r="170" spans="1:10" x14ac:dyDescent="0.2">
      <c r="A170" s="61">
        <f t="shared" si="9"/>
        <v>9.0499999999999989</v>
      </c>
      <c r="B170" s="35" t="s">
        <v>183</v>
      </c>
      <c r="C170" s="40">
        <v>1.08</v>
      </c>
      <c r="D170" s="40" t="s">
        <v>46</v>
      </c>
      <c r="E170" s="62"/>
      <c r="F170" s="62">
        <f t="shared" si="10"/>
        <v>0</v>
      </c>
      <c r="G170" s="53"/>
    </row>
    <row r="171" spans="1:10" ht="46.5" x14ac:dyDescent="0.2">
      <c r="A171" s="61">
        <f t="shared" si="9"/>
        <v>9.0599999999999987</v>
      </c>
      <c r="B171" s="35" t="s">
        <v>184</v>
      </c>
      <c r="C171" s="40">
        <v>10.39</v>
      </c>
      <c r="D171" s="40" t="s">
        <v>46</v>
      </c>
      <c r="E171" s="62"/>
      <c r="F171" s="62">
        <f t="shared" si="10"/>
        <v>0</v>
      </c>
      <c r="G171" s="53"/>
    </row>
    <row r="172" spans="1:10" ht="46.5" x14ac:dyDescent="0.2">
      <c r="A172" s="61">
        <f t="shared" si="9"/>
        <v>9.0699999999999985</v>
      </c>
      <c r="B172" s="35" t="s">
        <v>185</v>
      </c>
      <c r="C172" s="40">
        <v>31.17</v>
      </c>
      <c r="D172" s="40" t="s">
        <v>46</v>
      </c>
      <c r="E172" s="62"/>
      <c r="F172" s="62">
        <f t="shared" si="10"/>
        <v>0</v>
      </c>
      <c r="G172" s="53"/>
    </row>
    <row r="173" spans="1:10" ht="46.5" x14ac:dyDescent="0.2">
      <c r="A173" s="61">
        <f t="shared" si="9"/>
        <v>9.0799999999999983</v>
      </c>
      <c r="B173" s="35" t="s">
        <v>186</v>
      </c>
      <c r="C173" s="40">
        <v>10.39</v>
      </c>
      <c r="D173" s="40" t="s">
        <v>46</v>
      </c>
      <c r="E173" s="62"/>
      <c r="F173" s="62">
        <f t="shared" si="10"/>
        <v>0</v>
      </c>
      <c r="G173" s="53"/>
    </row>
    <row r="174" spans="1:10" x14ac:dyDescent="0.2">
      <c r="A174" s="61"/>
      <c r="E174" s="62"/>
      <c r="F174" s="62"/>
      <c r="G174" s="72">
        <f>SUM(F166:F173)</f>
        <v>0</v>
      </c>
    </row>
    <row r="175" spans="1:10" x14ac:dyDescent="0.2">
      <c r="A175" s="61"/>
      <c r="E175" s="62"/>
      <c r="F175" s="62"/>
      <c r="G175" s="72"/>
    </row>
    <row r="176" spans="1:10" x14ac:dyDescent="0.2">
      <c r="A176" s="60">
        <v>11</v>
      </c>
      <c r="B176" s="80" t="s">
        <v>132</v>
      </c>
      <c r="E176" s="62"/>
      <c r="F176" s="62"/>
      <c r="G176" s="53"/>
    </row>
    <row r="177" spans="1:7" ht="46.5" x14ac:dyDescent="0.2">
      <c r="A177" s="61">
        <f t="shared" si="9"/>
        <v>11.01</v>
      </c>
      <c r="B177" s="35" t="s">
        <v>100</v>
      </c>
      <c r="C177" s="40">
        <v>608</v>
      </c>
      <c r="D177" s="40" t="s">
        <v>46</v>
      </c>
      <c r="E177" s="62"/>
      <c r="F177" s="62">
        <f t="shared" si="10"/>
        <v>0</v>
      </c>
      <c r="G177" s="53"/>
    </row>
    <row r="178" spans="1:7" ht="46.5" x14ac:dyDescent="0.2">
      <c r="A178" s="61">
        <f t="shared" si="9"/>
        <v>11.02</v>
      </c>
      <c r="B178" s="35" t="s">
        <v>136</v>
      </c>
      <c r="C178" s="40">
        <v>1</v>
      </c>
      <c r="D178" s="40" t="s">
        <v>134</v>
      </c>
      <c r="E178" s="62"/>
      <c r="F178" s="62">
        <f t="shared" si="10"/>
        <v>0</v>
      </c>
      <c r="G178" s="53"/>
    </row>
    <row r="179" spans="1:7" ht="46.5" x14ac:dyDescent="0.2">
      <c r="A179" s="61">
        <f t="shared" si="9"/>
        <v>11.03</v>
      </c>
      <c r="B179" s="35" t="s">
        <v>101</v>
      </c>
      <c r="C179" s="40">
        <v>2</v>
      </c>
      <c r="D179" s="40" t="s">
        <v>5</v>
      </c>
      <c r="E179" s="62"/>
      <c r="F179" s="62">
        <f t="shared" si="10"/>
        <v>0</v>
      </c>
      <c r="G179" s="53"/>
    </row>
    <row r="180" spans="1:7" x14ac:dyDescent="0.2">
      <c r="A180" s="61">
        <f t="shared" si="9"/>
        <v>11.04</v>
      </c>
      <c r="B180" s="35" t="s">
        <v>102</v>
      </c>
      <c r="C180" s="40">
        <v>2</v>
      </c>
      <c r="D180" s="40" t="s">
        <v>5</v>
      </c>
      <c r="E180" s="62"/>
      <c r="F180" s="62">
        <f t="shared" si="10"/>
        <v>0</v>
      </c>
      <c r="G180" s="53"/>
    </row>
    <row r="181" spans="1:7" x14ac:dyDescent="0.2">
      <c r="A181" s="61">
        <f t="shared" si="9"/>
        <v>11.049999999999999</v>
      </c>
      <c r="B181" s="35" t="s">
        <v>133</v>
      </c>
      <c r="C181" s="40">
        <v>2</v>
      </c>
      <c r="D181" s="40" t="s">
        <v>5</v>
      </c>
      <c r="E181" s="62"/>
      <c r="F181" s="62">
        <f t="shared" si="10"/>
        <v>0</v>
      </c>
      <c r="G181" s="53"/>
    </row>
    <row r="182" spans="1:7" x14ac:dyDescent="0.2">
      <c r="A182" s="61"/>
      <c r="E182" s="62"/>
      <c r="F182" s="62"/>
      <c r="G182" s="72">
        <f>SUM(F177:F181)</f>
        <v>0</v>
      </c>
    </row>
    <row r="183" spans="1:7" ht="45" x14ac:dyDescent="0.2">
      <c r="A183" s="60">
        <v>12</v>
      </c>
      <c r="B183" s="84" t="s">
        <v>193</v>
      </c>
      <c r="C183" s="38"/>
      <c r="D183" s="38"/>
      <c r="E183" s="62"/>
      <c r="F183" s="62"/>
      <c r="G183" s="53"/>
    </row>
    <row r="184" spans="1:7" ht="46.5" x14ac:dyDescent="0.2">
      <c r="A184" s="61">
        <f t="shared" si="9"/>
        <v>12.01</v>
      </c>
      <c r="B184" s="35" t="s">
        <v>103</v>
      </c>
      <c r="C184" s="45">
        <v>34.26</v>
      </c>
      <c r="D184" s="45" t="s">
        <v>38</v>
      </c>
      <c r="E184" s="62"/>
      <c r="F184" s="62">
        <f t="shared" si="10"/>
        <v>0</v>
      </c>
      <c r="G184" s="53"/>
    </row>
    <row r="185" spans="1:7" s="1" customFormat="1" x14ac:dyDescent="0.35">
      <c r="A185" s="61">
        <f t="shared" si="9"/>
        <v>12.02</v>
      </c>
      <c r="B185" s="85" t="s">
        <v>187</v>
      </c>
      <c r="C185" s="49">
        <v>46.332000000000008</v>
      </c>
      <c r="D185" s="49" t="s">
        <v>25</v>
      </c>
      <c r="E185" s="62"/>
      <c r="F185" s="49">
        <f t="shared" si="10"/>
        <v>0</v>
      </c>
      <c r="G185" s="75"/>
    </row>
    <row r="186" spans="1:7" s="1" customFormat="1" x14ac:dyDescent="0.35">
      <c r="A186" s="61">
        <f t="shared" si="9"/>
        <v>12.03</v>
      </c>
      <c r="B186" s="85" t="s">
        <v>120</v>
      </c>
      <c r="C186" s="49">
        <v>32.432400000000001</v>
      </c>
      <c r="D186" s="49" t="s">
        <v>32</v>
      </c>
      <c r="E186" s="62"/>
      <c r="F186" s="49">
        <f t="shared" si="10"/>
        <v>0</v>
      </c>
      <c r="G186" s="75"/>
    </row>
    <row r="187" spans="1:7" s="1" customFormat="1" ht="46.5" x14ac:dyDescent="0.35">
      <c r="A187" s="61">
        <f t="shared" si="9"/>
        <v>12.04</v>
      </c>
      <c r="B187" s="85" t="s">
        <v>188</v>
      </c>
      <c r="C187" s="49">
        <v>13.899600000000003</v>
      </c>
      <c r="D187" s="49" t="s">
        <v>25</v>
      </c>
      <c r="E187" s="62"/>
      <c r="F187" s="49">
        <f t="shared" si="10"/>
        <v>0</v>
      </c>
      <c r="G187" s="75"/>
    </row>
    <row r="188" spans="1:7" s="1" customFormat="1" ht="46.5" x14ac:dyDescent="0.35">
      <c r="A188" s="61">
        <f t="shared" si="9"/>
        <v>12.049999999999999</v>
      </c>
      <c r="B188" s="85" t="s">
        <v>189</v>
      </c>
      <c r="C188" s="49">
        <v>1.9734000000000003</v>
      </c>
      <c r="D188" s="49" t="s">
        <v>25</v>
      </c>
      <c r="E188" s="62"/>
      <c r="F188" s="49">
        <f t="shared" si="10"/>
        <v>0</v>
      </c>
      <c r="G188" s="75"/>
    </row>
    <row r="189" spans="1:7" s="1" customFormat="1" ht="46.5" x14ac:dyDescent="0.35">
      <c r="A189" s="61">
        <f t="shared" si="9"/>
        <v>12.059999999999999</v>
      </c>
      <c r="B189" s="85" t="s">
        <v>190</v>
      </c>
      <c r="C189" s="49">
        <v>88.030799999999999</v>
      </c>
      <c r="D189" s="49" t="s">
        <v>26</v>
      </c>
      <c r="E189" s="62"/>
      <c r="F189" s="49">
        <f t="shared" si="10"/>
        <v>0</v>
      </c>
      <c r="G189" s="75"/>
    </row>
    <row r="190" spans="1:7" s="1" customFormat="1" ht="46.5" x14ac:dyDescent="0.35">
      <c r="A190" s="61">
        <f t="shared" si="9"/>
        <v>12.069999999999999</v>
      </c>
      <c r="B190" s="85" t="s">
        <v>191</v>
      </c>
      <c r="C190" s="49">
        <v>46.332000000000008</v>
      </c>
      <c r="D190" s="49" t="s">
        <v>26</v>
      </c>
      <c r="E190" s="62"/>
      <c r="F190" s="49">
        <f t="shared" si="10"/>
        <v>0</v>
      </c>
      <c r="G190" s="75"/>
    </row>
    <row r="191" spans="1:7" s="1" customFormat="1" ht="46.5" x14ac:dyDescent="0.35">
      <c r="A191" s="61">
        <f t="shared" si="9"/>
        <v>12.079999999999998</v>
      </c>
      <c r="B191" s="85" t="s">
        <v>277</v>
      </c>
      <c r="C191" s="49">
        <v>31.917600000000004</v>
      </c>
      <c r="D191" s="49" t="s">
        <v>25</v>
      </c>
      <c r="E191" s="62"/>
      <c r="F191" s="49">
        <f t="shared" si="10"/>
        <v>0</v>
      </c>
      <c r="G191" s="75"/>
    </row>
    <row r="192" spans="1:7" s="1" customFormat="1" x14ac:dyDescent="0.35">
      <c r="A192" s="61">
        <f t="shared" si="9"/>
        <v>12.089999999999998</v>
      </c>
      <c r="B192" s="85" t="s">
        <v>28</v>
      </c>
      <c r="C192" s="49">
        <v>26.598000000000003</v>
      </c>
      <c r="D192" s="49" t="s">
        <v>26</v>
      </c>
      <c r="E192" s="49"/>
      <c r="F192" s="49">
        <f t="shared" si="10"/>
        <v>0</v>
      </c>
      <c r="G192" s="75"/>
    </row>
    <row r="193" spans="1:15" s="1" customFormat="1" x14ac:dyDescent="0.35">
      <c r="A193" s="61">
        <f t="shared" si="9"/>
        <v>12.099999999999998</v>
      </c>
      <c r="B193" s="85" t="s">
        <v>29</v>
      </c>
      <c r="C193" s="49">
        <v>377.86320000000001</v>
      </c>
      <c r="D193" s="49" t="s">
        <v>26</v>
      </c>
      <c r="E193" s="49"/>
      <c r="F193" s="49">
        <f t="shared" si="10"/>
        <v>0</v>
      </c>
      <c r="G193" s="75"/>
    </row>
    <row r="194" spans="1:15" s="1" customFormat="1" x14ac:dyDescent="0.35">
      <c r="A194" s="61">
        <f t="shared" si="9"/>
        <v>12.109999999999998</v>
      </c>
      <c r="B194" s="85" t="s">
        <v>30</v>
      </c>
      <c r="C194" s="49">
        <v>265.98</v>
      </c>
      <c r="D194" s="49" t="s">
        <v>24</v>
      </c>
      <c r="E194" s="49"/>
      <c r="F194" s="49">
        <f t="shared" si="10"/>
        <v>0</v>
      </c>
      <c r="G194" s="75"/>
    </row>
    <row r="195" spans="1:15" s="1" customFormat="1" x14ac:dyDescent="0.35">
      <c r="A195" s="61">
        <f t="shared" si="9"/>
        <v>12.119999999999997</v>
      </c>
      <c r="B195" s="85" t="s">
        <v>192</v>
      </c>
      <c r="C195" s="49">
        <v>10.530000000000001</v>
      </c>
      <c r="D195" s="49" t="s">
        <v>25</v>
      </c>
      <c r="E195" s="49"/>
      <c r="F195" s="49">
        <f t="shared" si="10"/>
        <v>0</v>
      </c>
      <c r="G195" s="75"/>
    </row>
    <row r="196" spans="1:15" s="1" customFormat="1" x14ac:dyDescent="0.35">
      <c r="A196" s="61">
        <f t="shared" si="9"/>
        <v>12.129999999999997</v>
      </c>
      <c r="B196" s="35" t="s">
        <v>104</v>
      </c>
      <c r="C196" s="45">
        <v>189.1</v>
      </c>
      <c r="D196" s="45" t="s">
        <v>46</v>
      </c>
      <c r="E196" s="66"/>
      <c r="F196" s="62">
        <f t="shared" si="10"/>
        <v>0</v>
      </c>
      <c r="G196" s="53"/>
      <c r="H196"/>
      <c r="I196"/>
      <c r="J196"/>
      <c r="K196"/>
      <c r="L196"/>
      <c r="M196"/>
      <c r="N196"/>
      <c r="O196"/>
    </row>
    <row r="197" spans="1:15" s="1" customFormat="1" ht="46.5" x14ac:dyDescent="0.35">
      <c r="A197" s="61">
        <f t="shared" si="9"/>
        <v>12.139999999999997</v>
      </c>
      <c r="B197" s="35" t="s">
        <v>105</v>
      </c>
      <c r="C197" s="45">
        <v>650</v>
      </c>
      <c r="D197" s="45" t="s">
        <v>5</v>
      </c>
      <c r="E197" s="40"/>
      <c r="F197" s="62">
        <f t="shared" si="10"/>
        <v>0</v>
      </c>
      <c r="G197" s="39"/>
      <c r="H197"/>
      <c r="I197"/>
      <c r="J197"/>
      <c r="K197"/>
      <c r="L197"/>
      <c r="M197"/>
      <c r="N197"/>
      <c r="O197"/>
    </row>
    <row r="198" spans="1:15" s="1" customFormat="1" x14ac:dyDescent="0.35">
      <c r="A198" s="61"/>
      <c r="B198" s="65"/>
      <c r="C198" s="40"/>
      <c r="D198" s="40"/>
      <c r="E198" s="40"/>
      <c r="F198" s="62"/>
      <c r="G198" s="39">
        <f>SUM(F184:F197)</f>
        <v>0</v>
      </c>
      <c r="H198"/>
      <c r="I198"/>
      <c r="J198"/>
      <c r="K198"/>
      <c r="L198"/>
      <c r="M198"/>
      <c r="N198"/>
      <c r="O198"/>
    </row>
    <row r="199" spans="1:15" s="1" customFormat="1" ht="45" x14ac:dyDescent="0.35">
      <c r="A199" s="60">
        <v>13</v>
      </c>
      <c r="B199" s="80" t="s">
        <v>106</v>
      </c>
      <c r="C199" s="38"/>
      <c r="D199" s="38"/>
      <c r="E199" s="40"/>
      <c r="F199" s="62"/>
      <c r="G199" s="39"/>
      <c r="H199"/>
      <c r="I199"/>
      <c r="J199"/>
      <c r="K199"/>
      <c r="L199"/>
      <c r="M199"/>
      <c r="N199"/>
      <c r="O199"/>
    </row>
    <row r="200" spans="1:15" s="1" customFormat="1" x14ac:dyDescent="0.35">
      <c r="A200" s="61">
        <f>+A199+0.01</f>
        <v>13.01</v>
      </c>
      <c r="B200" s="35" t="s">
        <v>283</v>
      </c>
      <c r="C200" s="45">
        <f>169*0.6*0.2</f>
        <v>20.28</v>
      </c>
      <c r="D200" s="45" t="s">
        <v>38</v>
      </c>
      <c r="E200" s="40"/>
      <c r="F200" s="62">
        <f>+C200*E200</f>
        <v>0</v>
      </c>
      <c r="G200" s="39"/>
      <c r="H200"/>
      <c r="I200"/>
      <c r="J200"/>
      <c r="K200"/>
      <c r="L200"/>
      <c r="M200"/>
      <c r="N200"/>
      <c r="O200"/>
    </row>
    <row r="201" spans="1:15" s="1" customFormat="1" ht="46.5" x14ac:dyDescent="0.35">
      <c r="A201" s="61">
        <f t="shared" ref="A201:A214" si="11">+A200+0.01</f>
        <v>13.02</v>
      </c>
      <c r="B201" s="35" t="s">
        <v>284</v>
      </c>
      <c r="C201" s="45">
        <v>169</v>
      </c>
      <c r="D201" s="45" t="s">
        <v>117</v>
      </c>
      <c r="E201" s="40"/>
      <c r="F201" s="62">
        <f t="shared" ref="F201:F214" si="12">+C201*E201</f>
        <v>0</v>
      </c>
      <c r="G201" s="39"/>
      <c r="H201"/>
      <c r="I201"/>
      <c r="J201"/>
      <c r="K201"/>
      <c r="L201"/>
      <c r="M201"/>
      <c r="N201"/>
      <c r="O201"/>
    </row>
    <row r="202" spans="1:15" s="1" customFormat="1" ht="69.75" x14ac:dyDescent="0.35">
      <c r="A202" s="61">
        <f t="shared" si="11"/>
        <v>13.03</v>
      </c>
      <c r="B202" s="35" t="s">
        <v>292</v>
      </c>
      <c r="C202" s="45">
        <f>169*1</f>
        <v>169</v>
      </c>
      <c r="D202" s="45" t="s">
        <v>46</v>
      </c>
      <c r="E202" s="40"/>
      <c r="F202" s="62">
        <f t="shared" si="12"/>
        <v>0</v>
      </c>
      <c r="G202" s="39"/>
      <c r="H202"/>
      <c r="I202"/>
      <c r="J202"/>
      <c r="K202"/>
      <c r="L202"/>
      <c r="M202"/>
      <c r="N202"/>
      <c r="O202"/>
    </row>
    <row r="203" spans="1:15" s="1" customFormat="1" ht="46.5" x14ac:dyDescent="0.35">
      <c r="A203" s="61">
        <f t="shared" si="11"/>
        <v>13.04</v>
      </c>
      <c r="B203" s="35" t="s">
        <v>285</v>
      </c>
      <c r="C203" s="45">
        <v>169</v>
      </c>
      <c r="D203" s="45" t="s">
        <v>117</v>
      </c>
      <c r="E203" s="40"/>
      <c r="F203" s="62">
        <f t="shared" si="12"/>
        <v>0</v>
      </c>
      <c r="G203" s="39"/>
      <c r="H203"/>
      <c r="I203"/>
      <c r="J203"/>
      <c r="K203"/>
      <c r="L203"/>
      <c r="M203"/>
      <c r="N203"/>
      <c r="O203"/>
    </row>
    <row r="204" spans="1:15" s="1" customFormat="1" x14ac:dyDescent="0.35">
      <c r="A204" s="61">
        <f t="shared" si="11"/>
        <v>13.049999999999999</v>
      </c>
      <c r="B204" s="35" t="s">
        <v>296</v>
      </c>
      <c r="C204" s="45">
        <v>1400</v>
      </c>
      <c r="D204" s="45" t="s">
        <v>46</v>
      </c>
      <c r="E204" s="40"/>
      <c r="F204" s="62">
        <f t="shared" si="12"/>
        <v>0</v>
      </c>
      <c r="G204" s="39"/>
      <c r="H204"/>
      <c r="I204"/>
      <c r="J204"/>
      <c r="K204"/>
      <c r="L204"/>
      <c r="M204"/>
      <c r="N204"/>
      <c r="O204"/>
    </row>
    <row r="205" spans="1:15" s="1" customFormat="1" x14ac:dyDescent="0.35">
      <c r="A205" s="61">
        <f t="shared" si="11"/>
        <v>13.059999999999999</v>
      </c>
      <c r="B205" s="35" t="s">
        <v>297</v>
      </c>
      <c r="C205" s="45">
        <f>+C204</f>
        <v>1400</v>
      </c>
      <c r="D205" s="45" t="s">
        <v>46</v>
      </c>
      <c r="E205" s="40"/>
      <c r="F205" s="62">
        <f t="shared" si="12"/>
        <v>0</v>
      </c>
      <c r="G205" s="39"/>
      <c r="H205"/>
      <c r="I205"/>
      <c r="J205"/>
      <c r="K205"/>
      <c r="L205"/>
      <c r="M205"/>
      <c r="N205"/>
      <c r="O205"/>
    </row>
    <row r="206" spans="1:15" s="1" customFormat="1" x14ac:dyDescent="0.35">
      <c r="A206" s="61">
        <f t="shared" si="11"/>
        <v>13.069999999999999</v>
      </c>
      <c r="B206" s="35" t="s">
        <v>298</v>
      </c>
      <c r="C206" s="45">
        <f>+C205*0.15</f>
        <v>210</v>
      </c>
      <c r="D206" s="45" t="s">
        <v>38</v>
      </c>
      <c r="E206" s="40"/>
      <c r="F206" s="62">
        <f t="shared" si="12"/>
        <v>0</v>
      </c>
      <c r="G206" s="39"/>
      <c r="H206"/>
      <c r="I206"/>
      <c r="J206"/>
      <c r="K206"/>
      <c r="L206"/>
      <c r="M206"/>
      <c r="N206"/>
      <c r="O206"/>
    </row>
    <row r="207" spans="1:15" s="1" customFormat="1" ht="69.75" x14ac:dyDescent="0.35">
      <c r="A207" s="61">
        <f t="shared" si="11"/>
        <v>13.079999999999998</v>
      </c>
      <c r="B207" s="35" t="s">
        <v>295</v>
      </c>
      <c r="C207" s="45">
        <v>552</v>
      </c>
      <c r="D207" s="45" t="s">
        <v>291</v>
      </c>
      <c r="E207" s="40"/>
      <c r="F207" s="62">
        <f t="shared" si="12"/>
        <v>0</v>
      </c>
      <c r="G207" s="39"/>
      <c r="H207"/>
      <c r="I207"/>
      <c r="J207"/>
      <c r="K207"/>
      <c r="L207"/>
      <c r="M207"/>
      <c r="N207"/>
      <c r="O207"/>
    </row>
    <row r="208" spans="1:15" s="1" customFormat="1" ht="46.5" x14ac:dyDescent="0.35">
      <c r="A208" s="61">
        <f t="shared" si="11"/>
        <v>13.089999999999998</v>
      </c>
      <c r="B208" s="35" t="s">
        <v>286</v>
      </c>
      <c r="C208" s="45">
        <v>184</v>
      </c>
      <c r="D208" s="45" t="s">
        <v>291</v>
      </c>
      <c r="E208" s="40"/>
      <c r="F208" s="62">
        <f t="shared" si="12"/>
        <v>0</v>
      </c>
      <c r="G208" s="39"/>
      <c r="H208"/>
      <c r="I208"/>
      <c r="J208"/>
      <c r="K208"/>
      <c r="L208"/>
      <c r="M208"/>
      <c r="N208"/>
      <c r="O208"/>
    </row>
    <row r="209" spans="1:15" s="1" customFormat="1" x14ac:dyDescent="0.35">
      <c r="A209" s="61">
        <f t="shared" si="11"/>
        <v>13.099999999999998</v>
      </c>
      <c r="B209" s="35" t="s">
        <v>287</v>
      </c>
      <c r="C209" s="45">
        <v>160</v>
      </c>
      <c r="D209" s="45" t="s">
        <v>117</v>
      </c>
      <c r="E209" s="40"/>
      <c r="F209" s="62">
        <f t="shared" si="12"/>
        <v>0</v>
      </c>
      <c r="G209" s="39"/>
      <c r="H209"/>
      <c r="I209"/>
      <c r="J209"/>
      <c r="K209"/>
      <c r="L209"/>
      <c r="M209"/>
      <c r="N209"/>
      <c r="O209"/>
    </row>
    <row r="210" spans="1:15" s="1" customFormat="1" ht="46.5" x14ac:dyDescent="0.35">
      <c r="A210" s="61">
        <f t="shared" si="11"/>
        <v>13.109999999999998</v>
      </c>
      <c r="B210" s="35" t="s">
        <v>288</v>
      </c>
      <c r="C210" s="45">
        <v>146.30000000000001</v>
      </c>
      <c r="D210" s="45" t="s">
        <v>291</v>
      </c>
      <c r="E210" s="40"/>
      <c r="F210" s="62">
        <f t="shared" si="12"/>
        <v>0</v>
      </c>
      <c r="G210" s="39"/>
      <c r="H210"/>
      <c r="I210"/>
      <c r="J210"/>
      <c r="K210"/>
      <c r="L210"/>
      <c r="M210"/>
      <c r="N210"/>
      <c r="O210"/>
    </row>
    <row r="211" spans="1:15" s="1" customFormat="1" ht="69.75" x14ac:dyDescent="0.35">
      <c r="A211" s="61">
        <f t="shared" si="11"/>
        <v>13.119999999999997</v>
      </c>
      <c r="B211" s="35" t="s">
        <v>289</v>
      </c>
      <c r="C211" s="45">
        <v>1</v>
      </c>
      <c r="D211" s="45" t="s">
        <v>135</v>
      </c>
      <c r="E211" s="40"/>
      <c r="F211" s="62">
        <f t="shared" si="12"/>
        <v>0</v>
      </c>
      <c r="G211" s="39"/>
      <c r="H211"/>
      <c r="I211"/>
      <c r="J211"/>
      <c r="K211"/>
      <c r="L211"/>
      <c r="M211"/>
      <c r="N211"/>
      <c r="O211"/>
    </row>
    <row r="212" spans="1:15" s="1" customFormat="1" ht="69.75" x14ac:dyDescent="0.35">
      <c r="A212" s="61">
        <f t="shared" si="11"/>
        <v>13.129999999999997</v>
      </c>
      <c r="B212" s="35" t="s">
        <v>293</v>
      </c>
      <c r="C212" s="45">
        <v>6.21</v>
      </c>
      <c r="D212" s="45" t="s">
        <v>291</v>
      </c>
      <c r="E212" s="40"/>
      <c r="F212" s="62">
        <f t="shared" si="12"/>
        <v>0</v>
      </c>
      <c r="G212" s="39"/>
      <c r="H212"/>
      <c r="I212"/>
      <c r="J212"/>
      <c r="K212"/>
      <c r="L212"/>
      <c r="M212"/>
      <c r="N212"/>
      <c r="O212"/>
    </row>
    <row r="213" spans="1:15" s="1" customFormat="1" x14ac:dyDescent="0.35">
      <c r="A213" s="61">
        <f t="shared" si="11"/>
        <v>13.139999999999997</v>
      </c>
      <c r="B213" s="35" t="s">
        <v>290</v>
      </c>
      <c r="C213" s="45">
        <v>1</v>
      </c>
      <c r="D213" s="45" t="s">
        <v>135</v>
      </c>
      <c r="E213" s="40"/>
      <c r="F213" s="62">
        <f t="shared" si="12"/>
        <v>0</v>
      </c>
      <c r="G213" s="39"/>
      <c r="H213"/>
      <c r="I213"/>
      <c r="J213"/>
      <c r="K213"/>
      <c r="L213"/>
      <c r="M213"/>
      <c r="N213"/>
      <c r="O213"/>
    </row>
    <row r="214" spans="1:15" s="1" customFormat="1" ht="46.5" x14ac:dyDescent="0.35">
      <c r="A214" s="61">
        <f t="shared" si="11"/>
        <v>13.149999999999997</v>
      </c>
      <c r="B214" s="35" t="s">
        <v>294</v>
      </c>
      <c r="C214" s="45">
        <v>1</v>
      </c>
      <c r="D214" s="45" t="s">
        <v>135</v>
      </c>
      <c r="E214" s="40"/>
      <c r="F214" s="62">
        <f t="shared" si="12"/>
        <v>0</v>
      </c>
      <c r="G214" s="39"/>
      <c r="H214"/>
      <c r="I214"/>
      <c r="J214"/>
      <c r="K214"/>
      <c r="L214"/>
      <c r="M214"/>
      <c r="N214"/>
      <c r="O214"/>
    </row>
    <row r="215" spans="1:15" s="1" customFormat="1" x14ac:dyDescent="0.35">
      <c r="A215" s="60"/>
      <c r="B215" s="35"/>
      <c r="C215" s="38"/>
      <c r="D215" s="38"/>
      <c r="E215" s="40"/>
      <c r="F215" s="62"/>
      <c r="G215" s="39">
        <f>SUM(F200:F214)</f>
        <v>0</v>
      </c>
      <c r="H215"/>
      <c r="I215"/>
      <c r="J215"/>
      <c r="K215"/>
      <c r="L215"/>
      <c r="M215"/>
      <c r="N215"/>
      <c r="O215"/>
    </row>
    <row r="216" spans="1:15" s="1" customFormat="1" x14ac:dyDescent="0.35">
      <c r="A216" s="60"/>
      <c r="B216" s="80"/>
      <c r="C216" s="38"/>
      <c r="D216" s="38"/>
      <c r="E216" s="40"/>
      <c r="F216" s="62"/>
      <c r="G216" s="39"/>
      <c r="H216"/>
      <c r="I216"/>
      <c r="J216"/>
      <c r="K216"/>
      <c r="L216"/>
      <c r="M216"/>
      <c r="N216"/>
      <c r="O216"/>
    </row>
    <row r="217" spans="1:15" s="1" customFormat="1" x14ac:dyDescent="0.35">
      <c r="A217" s="60">
        <v>14</v>
      </c>
      <c r="B217" s="80" t="s">
        <v>107</v>
      </c>
      <c r="C217" s="40"/>
      <c r="D217" s="40"/>
      <c r="E217" s="40"/>
      <c r="F217" s="62"/>
      <c r="G217" s="39"/>
      <c r="H217"/>
      <c r="I217"/>
      <c r="J217"/>
      <c r="K217"/>
      <c r="L217"/>
      <c r="M217"/>
      <c r="N217"/>
      <c r="O217"/>
    </row>
    <row r="218" spans="1:15" s="1" customFormat="1" ht="46.5" x14ac:dyDescent="0.35">
      <c r="A218" s="61">
        <f t="shared" ref="A218:A221" si="13">A217+0.01</f>
        <v>14.01</v>
      </c>
      <c r="B218" s="35" t="s">
        <v>108</v>
      </c>
      <c r="C218" s="45">
        <v>122.74</v>
      </c>
      <c r="D218" s="45" t="s">
        <v>24</v>
      </c>
      <c r="E218" s="40"/>
      <c r="F218" s="62">
        <f t="shared" ref="F218:F219" si="14">C218*E218</f>
        <v>0</v>
      </c>
      <c r="G218" s="39"/>
      <c r="H218"/>
      <c r="I218"/>
      <c r="J218"/>
      <c r="K218"/>
      <c r="L218"/>
      <c r="M218"/>
      <c r="N218"/>
      <c r="O218"/>
    </row>
    <row r="219" spans="1:15" x14ac:dyDescent="0.2">
      <c r="A219" s="61">
        <f t="shared" si="13"/>
        <v>14.02</v>
      </c>
      <c r="B219" s="35" t="s">
        <v>44</v>
      </c>
      <c r="C219" s="45">
        <v>1</v>
      </c>
      <c r="D219" s="45" t="s">
        <v>23</v>
      </c>
      <c r="F219" s="62">
        <f t="shared" si="14"/>
        <v>0</v>
      </c>
    </row>
    <row r="220" spans="1:15" x14ac:dyDescent="0.2">
      <c r="A220" s="61">
        <f t="shared" si="13"/>
        <v>14.03</v>
      </c>
      <c r="B220" s="35" t="s">
        <v>299</v>
      </c>
      <c r="C220" s="40">
        <v>1</v>
      </c>
      <c r="D220" s="40" t="s">
        <v>135</v>
      </c>
      <c r="E220" s="62"/>
      <c r="F220" s="62">
        <f>C220*E220</f>
        <v>0</v>
      </c>
    </row>
    <row r="221" spans="1:15" ht="46.5" x14ac:dyDescent="0.2">
      <c r="A221" s="61">
        <f t="shared" si="13"/>
        <v>14.04</v>
      </c>
      <c r="B221" s="35" t="s">
        <v>282</v>
      </c>
      <c r="C221" s="40">
        <v>1</v>
      </c>
      <c r="D221" s="40" t="s">
        <v>279</v>
      </c>
      <c r="E221" s="62"/>
      <c r="F221" s="62">
        <f>C221*E221</f>
        <v>0</v>
      </c>
    </row>
    <row r="222" spans="1:15" x14ac:dyDescent="0.2">
      <c r="A222" s="61"/>
      <c r="C222" s="45"/>
      <c r="D222" s="45"/>
      <c r="F222" s="62"/>
      <c r="G222" s="39">
        <f>SUM(F218:F221)</f>
        <v>0</v>
      </c>
    </row>
    <row r="223" spans="1:15" x14ac:dyDescent="0.2">
      <c r="A223" s="61"/>
      <c r="C223" s="45"/>
      <c r="D223" s="45"/>
      <c r="F223" s="62"/>
    </row>
    <row r="224" spans="1:15" s="4" customFormat="1" x14ac:dyDescent="0.35">
      <c r="A224" s="135">
        <v>15</v>
      </c>
      <c r="B224" s="97" t="s">
        <v>195</v>
      </c>
      <c r="C224" s="9"/>
      <c r="D224" s="98"/>
      <c r="E224" s="9"/>
      <c r="F224" s="99"/>
      <c r="G224" s="100"/>
      <c r="H224" s="5"/>
      <c r="I224" s="5"/>
      <c r="J224" s="5"/>
      <c r="K224" s="5"/>
      <c r="L224" s="5"/>
      <c r="M224" s="94"/>
      <c r="N224" s="95"/>
      <c r="O224" s="96"/>
    </row>
    <row r="225" spans="1:15" s="4" customFormat="1" ht="69.75" x14ac:dyDescent="0.3">
      <c r="A225" s="61">
        <f t="shared" ref="A225:A285" si="15">A224+0.01</f>
        <v>15.01</v>
      </c>
      <c r="B225" s="101" t="s">
        <v>280</v>
      </c>
      <c r="C225" s="102">
        <v>20</v>
      </c>
      <c r="D225" s="103" t="s">
        <v>196</v>
      </c>
      <c r="E225" s="104"/>
      <c r="F225" s="104">
        <f>SUM(C225*E225)</f>
        <v>0</v>
      </c>
      <c r="G225" s="100"/>
      <c r="H225" s="5"/>
      <c r="I225" s="5"/>
      <c r="J225" s="5"/>
      <c r="K225" s="5"/>
      <c r="L225" s="5"/>
      <c r="M225" s="94"/>
      <c r="N225" s="95"/>
      <c r="O225" s="96"/>
    </row>
    <row r="226" spans="1:15" s="4" customFormat="1" ht="46.5" x14ac:dyDescent="0.35">
      <c r="A226" s="61">
        <f t="shared" si="15"/>
        <v>15.02</v>
      </c>
      <c r="B226" s="145" t="s">
        <v>197</v>
      </c>
      <c r="C226" s="106">
        <v>48</v>
      </c>
      <c r="D226" s="98" t="s">
        <v>198</v>
      </c>
      <c r="E226" s="7"/>
      <c r="F226" s="99">
        <f>C226*E226</f>
        <v>0</v>
      </c>
      <c r="G226" s="100"/>
      <c r="H226" s="5"/>
      <c r="I226" s="5"/>
      <c r="J226" s="5"/>
      <c r="K226" s="5"/>
      <c r="L226" s="5"/>
      <c r="M226" s="94"/>
      <c r="N226" s="95"/>
      <c r="O226" s="96"/>
    </row>
    <row r="227" spans="1:15" s="4" customFormat="1" x14ac:dyDescent="0.35">
      <c r="A227" s="61">
        <f t="shared" si="15"/>
        <v>15.03</v>
      </c>
      <c r="B227" s="107" t="s">
        <v>199</v>
      </c>
      <c r="C227" s="106">
        <v>110</v>
      </c>
      <c r="D227" s="98" t="s">
        <v>200</v>
      </c>
      <c r="E227" s="7"/>
      <c r="F227" s="99">
        <f>C227*E227</f>
        <v>0</v>
      </c>
      <c r="G227" s="100"/>
      <c r="H227" s="5"/>
      <c r="I227" s="5"/>
      <c r="J227" s="5"/>
      <c r="K227" s="5"/>
      <c r="L227" s="5"/>
      <c r="M227" s="94"/>
      <c r="N227" s="95"/>
      <c r="O227" s="96"/>
    </row>
    <row r="228" spans="1:15" s="4" customFormat="1" x14ac:dyDescent="0.35">
      <c r="A228" s="61">
        <f t="shared" si="15"/>
        <v>15.04</v>
      </c>
      <c r="B228" s="107" t="s">
        <v>201</v>
      </c>
      <c r="C228" s="106">
        <v>28</v>
      </c>
      <c r="D228" s="98" t="s">
        <v>198</v>
      </c>
      <c r="E228" s="7"/>
      <c r="F228" s="99">
        <f>C228*E228</f>
        <v>0</v>
      </c>
      <c r="G228" s="100"/>
      <c r="H228" s="5"/>
      <c r="I228" s="5"/>
      <c r="J228" s="5"/>
      <c r="K228" s="5"/>
      <c r="L228" s="5"/>
      <c r="M228" s="94"/>
      <c r="N228" s="95"/>
      <c r="O228" s="96"/>
    </row>
    <row r="229" spans="1:15" s="4" customFormat="1" ht="46.5" x14ac:dyDescent="0.3">
      <c r="A229" s="61">
        <f t="shared" si="15"/>
        <v>15.049999999999999</v>
      </c>
      <c r="B229" s="101" t="s">
        <v>202</v>
      </c>
      <c r="C229" s="102">
        <v>12</v>
      </c>
      <c r="D229" s="103" t="s">
        <v>196</v>
      </c>
      <c r="E229" s="104"/>
      <c r="F229" s="104">
        <f>SUM(C229*E229)</f>
        <v>0</v>
      </c>
      <c r="G229" s="100"/>
      <c r="H229" s="5"/>
      <c r="I229" s="5"/>
      <c r="J229" s="5"/>
      <c r="K229" s="5"/>
      <c r="L229" s="5"/>
      <c r="M229" s="94"/>
      <c r="N229" s="95"/>
      <c r="O229" s="96"/>
    </row>
    <row r="230" spans="1:15" s="4" customFormat="1" x14ac:dyDescent="0.3">
      <c r="A230" s="61">
        <f t="shared" si="15"/>
        <v>15.059999999999999</v>
      </c>
      <c r="B230" s="108" t="s">
        <v>203</v>
      </c>
      <c r="C230" s="102">
        <v>2</v>
      </c>
      <c r="D230" s="103" t="s">
        <v>196</v>
      </c>
      <c r="E230" s="104"/>
      <c r="F230" s="104">
        <f t="shared" ref="F230:F236" si="16">SUM(C230*E230)</f>
        <v>0</v>
      </c>
      <c r="G230" s="100"/>
      <c r="H230" s="5"/>
      <c r="I230" s="5"/>
      <c r="J230" s="5"/>
      <c r="K230" s="5"/>
      <c r="L230" s="5"/>
      <c r="M230" s="94"/>
      <c r="N230" s="95"/>
      <c r="O230" s="96"/>
    </row>
    <row r="231" spans="1:15" s="4" customFormat="1" ht="46.5" x14ac:dyDescent="0.35">
      <c r="A231" s="61">
        <f t="shared" si="15"/>
        <v>15.069999999999999</v>
      </c>
      <c r="B231" s="109" t="s">
        <v>204</v>
      </c>
      <c r="C231" s="102">
        <v>2</v>
      </c>
      <c r="D231" s="103" t="s">
        <v>196</v>
      </c>
      <c r="E231" s="104"/>
      <c r="F231" s="104">
        <f t="shared" si="16"/>
        <v>0</v>
      </c>
      <c r="G231" s="100"/>
      <c r="H231" s="5"/>
      <c r="I231" s="5"/>
      <c r="J231" s="5"/>
      <c r="K231" s="5"/>
      <c r="L231" s="5"/>
      <c r="M231" s="94"/>
      <c r="N231" s="95"/>
      <c r="O231" s="96"/>
    </row>
    <row r="232" spans="1:15" s="4" customFormat="1" x14ac:dyDescent="0.35">
      <c r="A232" s="61">
        <f t="shared" si="15"/>
        <v>15.079999999999998</v>
      </c>
      <c r="B232" s="110" t="s">
        <v>205</v>
      </c>
      <c r="C232" s="111">
        <v>2</v>
      </c>
      <c r="D232" s="112" t="s">
        <v>196</v>
      </c>
      <c r="E232" s="113"/>
      <c r="F232" s="113">
        <f t="shared" si="16"/>
        <v>0</v>
      </c>
      <c r="G232" s="100"/>
      <c r="H232" s="5"/>
      <c r="I232" s="5"/>
      <c r="J232" s="5"/>
      <c r="K232" s="5"/>
      <c r="L232" s="5"/>
      <c r="M232" s="94"/>
      <c r="N232" s="95"/>
      <c r="O232" s="96"/>
    </row>
    <row r="233" spans="1:15" s="4" customFormat="1" x14ac:dyDescent="0.35">
      <c r="A233" s="61">
        <f t="shared" si="15"/>
        <v>15.089999999999998</v>
      </c>
      <c r="B233" s="22" t="s">
        <v>206</v>
      </c>
      <c r="C233" s="114">
        <v>1</v>
      </c>
      <c r="D233" s="98" t="s">
        <v>196</v>
      </c>
      <c r="E233" s="7"/>
      <c r="F233" s="7">
        <f t="shared" si="16"/>
        <v>0</v>
      </c>
      <c r="G233" s="100"/>
      <c r="H233" s="5"/>
      <c r="I233" s="5"/>
      <c r="J233" s="5"/>
      <c r="K233" s="5"/>
      <c r="L233" s="5"/>
      <c r="M233" s="94"/>
      <c r="N233" s="95"/>
      <c r="O233" s="96"/>
    </row>
    <row r="234" spans="1:15" s="4" customFormat="1" x14ac:dyDescent="0.35">
      <c r="A234" s="61">
        <f t="shared" si="15"/>
        <v>15.099999999999998</v>
      </c>
      <c r="B234" s="105" t="s">
        <v>207</v>
      </c>
      <c r="C234" s="106">
        <v>6</v>
      </c>
      <c r="D234" s="98" t="s">
        <v>196</v>
      </c>
      <c r="E234" s="7"/>
      <c r="F234" s="7">
        <f t="shared" si="16"/>
        <v>0</v>
      </c>
      <c r="G234" s="100"/>
      <c r="H234" s="5"/>
      <c r="I234" s="5"/>
      <c r="J234" s="5"/>
      <c r="K234" s="5"/>
      <c r="L234" s="5"/>
      <c r="M234" s="94"/>
      <c r="N234" s="95"/>
      <c r="O234" s="96"/>
    </row>
    <row r="235" spans="1:15" s="4" customFormat="1" x14ac:dyDescent="0.35">
      <c r="A235" s="61">
        <f t="shared" si="15"/>
        <v>15.109999999999998</v>
      </c>
      <c r="B235" s="105" t="s">
        <v>208</v>
      </c>
      <c r="C235" s="106">
        <v>3</v>
      </c>
      <c r="D235" s="98" t="s">
        <v>196</v>
      </c>
      <c r="E235" s="7"/>
      <c r="F235" s="7">
        <f t="shared" si="16"/>
        <v>0</v>
      </c>
      <c r="G235" s="100"/>
      <c r="H235" s="5"/>
      <c r="I235" s="5"/>
      <c r="J235" s="5"/>
      <c r="K235" s="5"/>
      <c r="L235" s="5"/>
      <c r="M235" s="94"/>
      <c r="N235" s="95"/>
      <c r="O235" s="96"/>
    </row>
    <row r="236" spans="1:15" s="4" customFormat="1" x14ac:dyDescent="0.35">
      <c r="A236" s="61">
        <f t="shared" si="15"/>
        <v>15.119999999999997</v>
      </c>
      <c r="B236" s="105" t="s">
        <v>209</v>
      </c>
      <c r="C236" s="106">
        <v>1</v>
      </c>
      <c r="D236" s="98" t="s">
        <v>196</v>
      </c>
      <c r="E236" s="7"/>
      <c r="F236" s="7">
        <f t="shared" si="16"/>
        <v>0</v>
      </c>
      <c r="G236" s="100"/>
      <c r="H236" s="5"/>
      <c r="I236" s="5"/>
      <c r="J236" s="5"/>
      <c r="K236" s="5"/>
      <c r="L236" s="5"/>
      <c r="M236" s="94"/>
      <c r="N236" s="95"/>
      <c r="O236" s="96"/>
    </row>
    <row r="237" spans="1:15" s="4" customFormat="1" x14ac:dyDescent="0.35">
      <c r="A237" s="61">
        <f t="shared" si="15"/>
        <v>15.129999999999997</v>
      </c>
      <c r="B237" s="115" t="s">
        <v>210</v>
      </c>
      <c r="C237" s="106">
        <v>100</v>
      </c>
      <c r="D237" s="98" t="s">
        <v>200</v>
      </c>
      <c r="E237" s="9"/>
      <c r="F237" s="99">
        <f>C237*E237</f>
        <v>0</v>
      </c>
      <c r="G237" s="100"/>
      <c r="H237" s="5"/>
      <c r="I237" s="5"/>
      <c r="J237" s="5"/>
      <c r="K237" s="5"/>
      <c r="L237" s="5"/>
      <c r="M237" s="94"/>
      <c r="N237" s="95"/>
      <c r="O237" s="96"/>
    </row>
    <row r="238" spans="1:15" s="4" customFormat="1" x14ac:dyDescent="0.35">
      <c r="A238" s="61">
        <f t="shared" si="15"/>
        <v>15.139999999999997</v>
      </c>
      <c r="B238" s="1" t="s">
        <v>211</v>
      </c>
      <c r="C238" s="116">
        <v>100</v>
      </c>
      <c r="D238" s="92" t="s">
        <v>212</v>
      </c>
      <c r="E238" s="7"/>
      <c r="F238" s="7">
        <f t="shared" ref="F238:F243" si="17">SUM(C238*E238)</f>
        <v>0</v>
      </c>
      <c r="G238" s="100"/>
      <c r="H238" s="5"/>
      <c r="I238" s="5"/>
      <c r="J238" s="5"/>
      <c r="K238" s="5"/>
      <c r="L238" s="5"/>
      <c r="M238" s="94"/>
      <c r="N238" s="95"/>
      <c r="O238" s="96"/>
    </row>
    <row r="239" spans="1:15" s="4" customFormat="1" x14ac:dyDescent="0.35">
      <c r="A239" s="61">
        <f t="shared" si="15"/>
        <v>15.149999999999997</v>
      </c>
      <c r="B239" s="1" t="s">
        <v>213</v>
      </c>
      <c r="C239" s="116">
        <v>50</v>
      </c>
      <c r="D239" s="92" t="s">
        <v>212</v>
      </c>
      <c r="E239" s="7"/>
      <c r="F239" s="7">
        <f t="shared" si="17"/>
        <v>0</v>
      </c>
      <c r="G239" s="100"/>
      <c r="H239" s="5"/>
      <c r="I239" s="5"/>
      <c r="J239" s="5"/>
      <c r="K239" s="5"/>
      <c r="L239" s="5"/>
      <c r="M239" s="94"/>
      <c r="N239" s="95"/>
      <c r="O239" s="96"/>
    </row>
    <row r="240" spans="1:15" s="4" customFormat="1" x14ac:dyDescent="0.35">
      <c r="A240" s="61">
        <f t="shared" si="15"/>
        <v>15.159999999999997</v>
      </c>
      <c r="B240" s="1" t="s">
        <v>214</v>
      </c>
      <c r="C240" s="116">
        <v>50</v>
      </c>
      <c r="D240" s="92" t="s">
        <v>212</v>
      </c>
      <c r="E240" s="7"/>
      <c r="F240" s="7">
        <f t="shared" si="17"/>
        <v>0</v>
      </c>
      <c r="G240" s="100"/>
      <c r="H240" s="5"/>
      <c r="I240" s="5"/>
      <c r="J240" s="5"/>
      <c r="K240" s="5"/>
      <c r="L240" s="5"/>
      <c r="M240" s="94"/>
      <c r="N240" s="95"/>
      <c r="O240" s="96"/>
    </row>
    <row r="241" spans="1:15" s="4" customFormat="1" x14ac:dyDescent="0.35">
      <c r="A241" s="61">
        <f t="shared" si="15"/>
        <v>15.169999999999996</v>
      </c>
      <c r="B241" s="1" t="s">
        <v>215</v>
      </c>
      <c r="C241" s="116">
        <v>4500</v>
      </c>
      <c r="D241" s="92" t="s">
        <v>212</v>
      </c>
      <c r="E241" s="7"/>
      <c r="F241" s="7">
        <f t="shared" si="17"/>
        <v>0</v>
      </c>
      <c r="G241" s="100"/>
      <c r="H241" s="5"/>
      <c r="I241" s="5"/>
      <c r="J241" s="5"/>
      <c r="K241" s="5"/>
      <c r="L241" s="5"/>
      <c r="M241" s="94"/>
      <c r="N241" s="95"/>
      <c r="O241" s="96"/>
    </row>
    <row r="242" spans="1:15" s="4" customFormat="1" x14ac:dyDescent="0.35">
      <c r="A242" s="61">
        <f t="shared" si="15"/>
        <v>15.179999999999996</v>
      </c>
      <c r="B242" s="1" t="s">
        <v>216</v>
      </c>
      <c r="C242" s="116">
        <v>2000</v>
      </c>
      <c r="D242" s="92" t="s">
        <v>212</v>
      </c>
      <c r="E242" s="7"/>
      <c r="F242" s="7">
        <f t="shared" si="17"/>
        <v>0</v>
      </c>
      <c r="G242" s="100"/>
      <c r="H242" s="5"/>
      <c r="I242" s="5"/>
      <c r="J242" s="5"/>
      <c r="K242" s="5"/>
      <c r="L242" s="5"/>
      <c r="M242" s="94"/>
      <c r="N242" s="95"/>
      <c r="O242" s="96"/>
    </row>
    <row r="243" spans="1:15" s="4" customFormat="1" x14ac:dyDescent="0.35">
      <c r="A243" s="61">
        <f t="shared" si="15"/>
        <v>15.189999999999996</v>
      </c>
      <c r="B243" s="1" t="s">
        <v>217</v>
      </c>
      <c r="C243" s="116">
        <v>1700</v>
      </c>
      <c r="D243" s="92" t="s">
        <v>212</v>
      </c>
      <c r="E243" s="7"/>
      <c r="F243" s="7">
        <f t="shared" si="17"/>
        <v>0</v>
      </c>
      <c r="G243" s="100"/>
      <c r="H243" s="5"/>
      <c r="I243" s="5"/>
      <c r="J243" s="5"/>
      <c r="K243" s="5"/>
      <c r="L243" s="5"/>
      <c r="M243" s="94"/>
      <c r="N243" s="95"/>
      <c r="O243" s="96"/>
    </row>
    <row r="244" spans="1:15" s="4" customFormat="1" x14ac:dyDescent="0.35">
      <c r="A244" s="61">
        <f t="shared" si="15"/>
        <v>15.199999999999996</v>
      </c>
      <c r="B244" s="115" t="s">
        <v>218</v>
      </c>
      <c r="C244" s="106">
        <v>310</v>
      </c>
      <c r="D244" s="98" t="s">
        <v>200</v>
      </c>
      <c r="E244" s="9"/>
      <c r="F244" s="99">
        <f>C244*E244</f>
        <v>0</v>
      </c>
      <c r="G244" s="100"/>
      <c r="H244" s="5"/>
      <c r="I244" s="5"/>
      <c r="J244" s="5"/>
      <c r="K244" s="5"/>
      <c r="L244" s="5"/>
      <c r="M244" s="94"/>
      <c r="N244" s="95"/>
      <c r="O244" s="96"/>
    </row>
    <row r="245" spans="1:15" s="4" customFormat="1" x14ac:dyDescent="0.35">
      <c r="A245" s="61">
        <f t="shared" si="15"/>
        <v>15.209999999999996</v>
      </c>
      <c r="B245" s="115" t="s">
        <v>219</v>
      </c>
      <c r="C245" s="106">
        <v>120</v>
      </c>
      <c r="D245" s="98" t="s">
        <v>200</v>
      </c>
      <c r="E245" s="9"/>
      <c r="F245" s="99">
        <f>C245*E245</f>
        <v>0</v>
      </c>
      <c r="G245" s="100"/>
      <c r="H245" s="5"/>
      <c r="I245" s="5"/>
      <c r="J245" s="5"/>
      <c r="K245" s="5"/>
      <c r="L245" s="5"/>
      <c r="M245" s="94"/>
      <c r="N245" s="95"/>
      <c r="O245" s="96"/>
    </row>
    <row r="246" spans="1:15" s="4" customFormat="1" x14ac:dyDescent="0.35">
      <c r="A246" s="61">
        <f t="shared" si="15"/>
        <v>15.219999999999995</v>
      </c>
      <c r="B246" s="1" t="s">
        <v>220</v>
      </c>
      <c r="C246" s="116">
        <v>500</v>
      </c>
      <c r="D246" s="92" t="s">
        <v>212</v>
      </c>
      <c r="E246" s="7"/>
      <c r="F246" s="7">
        <f>SUM(C246*E246)</f>
        <v>0</v>
      </c>
      <c r="G246" s="100"/>
      <c r="H246" s="5"/>
      <c r="I246" s="5"/>
      <c r="J246" s="5"/>
      <c r="K246" s="5"/>
      <c r="L246" s="5"/>
      <c r="M246" s="94"/>
      <c r="N246" s="95"/>
      <c r="O246" s="96"/>
    </row>
    <row r="247" spans="1:15" s="4" customFormat="1" x14ac:dyDescent="0.35">
      <c r="A247" s="61">
        <f t="shared" si="15"/>
        <v>15.229999999999995</v>
      </c>
      <c r="B247" s="107" t="s">
        <v>221</v>
      </c>
      <c r="C247" s="106">
        <v>40</v>
      </c>
      <c r="D247" s="98" t="s">
        <v>198</v>
      </c>
      <c r="E247" s="7"/>
      <c r="F247" s="99">
        <f>C247*E247</f>
        <v>0</v>
      </c>
      <c r="G247" s="100"/>
      <c r="H247" s="5"/>
      <c r="I247" s="5"/>
      <c r="J247" s="5"/>
      <c r="K247" s="5"/>
      <c r="L247" s="5"/>
      <c r="M247" s="94"/>
      <c r="N247" s="95"/>
      <c r="O247" s="96"/>
    </row>
    <row r="248" spans="1:15" s="4" customFormat="1" x14ac:dyDescent="0.3">
      <c r="A248" s="61">
        <f t="shared" si="15"/>
        <v>15.239999999999995</v>
      </c>
      <c r="B248" s="117" t="s">
        <v>222</v>
      </c>
      <c r="C248" s="118">
        <v>11</v>
      </c>
      <c r="D248" s="40" t="s">
        <v>198</v>
      </c>
      <c r="E248" s="119"/>
      <c r="F248" s="119">
        <f>C248*E248</f>
        <v>0</v>
      </c>
      <c r="G248" s="100"/>
      <c r="H248" s="5"/>
      <c r="I248" s="5"/>
      <c r="J248" s="5"/>
      <c r="K248" s="5"/>
      <c r="L248" s="5"/>
      <c r="M248" s="94"/>
      <c r="N248" s="95"/>
      <c r="O248" s="96"/>
    </row>
    <row r="249" spans="1:15" s="4" customFormat="1" x14ac:dyDescent="0.35">
      <c r="A249" s="61">
        <f t="shared" si="15"/>
        <v>15.249999999999995</v>
      </c>
      <c r="B249" s="115" t="s">
        <v>223</v>
      </c>
      <c r="C249" s="106">
        <v>51</v>
      </c>
      <c r="D249" s="98" t="s">
        <v>196</v>
      </c>
      <c r="E249" s="7"/>
      <c r="F249" s="7">
        <f>SUM(C249*E249)</f>
        <v>0</v>
      </c>
      <c r="G249" s="100"/>
      <c r="H249" s="5"/>
      <c r="I249" s="5"/>
      <c r="J249" s="5"/>
      <c r="K249" s="5"/>
      <c r="L249" s="5"/>
      <c r="M249" s="94"/>
      <c r="N249" s="95"/>
      <c r="O249" s="96"/>
    </row>
    <row r="250" spans="1:15" s="4" customFormat="1" x14ac:dyDescent="0.3">
      <c r="A250" s="61">
        <f t="shared" si="15"/>
        <v>15.259999999999994</v>
      </c>
      <c r="B250" s="22" t="s">
        <v>224</v>
      </c>
      <c r="C250" s="114">
        <v>2</v>
      </c>
      <c r="D250" s="40" t="s">
        <v>196</v>
      </c>
      <c r="E250" s="119"/>
      <c r="F250" s="119">
        <f>SUM(C250*E250)</f>
        <v>0</v>
      </c>
      <c r="G250" s="100"/>
      <c r="H250" s="5"/>
      <c r="I250" s="5"/>
      <c r="J250" s="5"/>
      <c r="K250" s="5"/>
      <c r="L250" s="5"/>
      <c r="M250" s="94"/>
      <c r="N250" s="95"/>
      <c r="O250" s="96"/>
    </row>
    <row r="251" spans="1:15" s="4" customFormat="1" x14ac:dyDescent="0.3">
      <c r="A251" s="61">
        <f t="shared" si="15"/>
        <v>15.269999999999994</v>
      </c>
      <c r="B251" s="22" t="s">
        <v>225</v>
      </c>
      <c r="C251" s="114">
        <v>2</v>
      </c>
      <c r="D251" s="40" t="s">
        <v>196</v>
      </c>
      <c r="E251" s="119"/>
      <c r="F251" s="119">
        <f>SUM(C251*E251)</f>
        <v>0</v>
      </c>
      <c r="G251" s="100"/>
      <c r="H251" s="5"/>
      <c r="I251" s="5"/>
      <c r="J251" s="5"/>
      <c r="K251" s="5"/>
      <c r="L251" s="5"/>
      <c r="M251" s="94"/>
      <c r="N251" s="95"/>
      <c r="O251" s="96"/>
    </row>
    <row r="252" spans="1:15" s="4" customFormat="1" x14ac:dyDescent="0.35">
      <c r="A252" s="61">
        <f t="shared" si="15"/>
        <v>15.279999999999994</v>
      </c>
      <c r="B252" s="108" t="s">
        <v>226</v>
      </c>
      <c r="C252" s="106">
        <v>3</v>
      </c>
      <c r="D252" s="98" t="s">
        <v>198</v>
      </c>
      <c r="E252" s="7"/>
      <c r="F252" s="99">
        <f>C252*E252</f>
        <v>0</v>
      </c>
      <c r="G252" s="100"/>
      <c r="H252" s="5"/>
      <c r="I252" s="5"/>
      <c r="J252" s="5"/>
      <c r="K252" s="5"/>
      <c r="L252" s="5"/>
      <c r="M252" s="94"/>
      <c r="N252" s="95"/>
      <c r="O252" s="96"/>
    </row>
    <row r="253" spans="1:15" s="4" customFormat="1" x14ac:dyDescent="0.35">
      <c r="A253" s="61">
        <f t="shared" si="15"/>
        <v>15.289999999999994</v>
      </c>
      <c r="B253" s="120" t="s">
        <v>227</v>
      </c>
      <c r="C253" s="106">
        <v>3</v>
      </c>
      <c r="D253" s="98" t="s">
        <v>198</v>
      </c>
      <c r="E253" s="7"/>
      <c r="F253" s="99">
        <f>C253*E253</f>
        <v>0</v>
      </c>
      <c r="G253" s="100"/>
      <c r="H253" s="5"/>
      <c r="I253" s="5"/>
      <c r="J253" s="5"/>
      <c r="K253" s="5"/>
      <c r="L253" s="5"/>
      <c r="M253" s="94"/>
      <c r="N253" s="95"/>
      <c r="O253" s="96"/>
    </row>
    <row r="254" spans="1:15" s="4" customFormat="1" x14ac:dyDescent="0.35">
      <c r="A254" s="61">
        <f t="shared" si="15"/>
        <v>15.299999999999994</v>
      </c>
      <c r="B254" s="108" t="s">
        <v>228</v>
      </c>
      <c r="C254" s="106">
        <v>4</v>
      </c>
      <c r="D254" s="98" t="s">
        <v>198</v>
      </c>
      <c r="E254" s="7"/>
      <c r="F254" s="99">
        <f>C254*E254</f>
        <v>0</v>
      </c>
      <c r="G254" s="100"/>
      <c r="H254" s="5"/>
      <c r="I254" s="5"/>
      <c r="J254" s="5"/>
      <c r="K254" s="5"/>
      <c r="L254" s="5"/>
      <c r="M254" s="94"/>
      <c r="N254" s="95"/>
      <c r="O254" s="96"/>
    </row>
    <row r="255" spans="1:15" s="4" customFormat="1" x14ac:dyDescent="0.35">
      <c r="A255" s="61">
        <f t="shared" si="15"/>
        <v>15.309999999999993</v>
      </c>
      <c r="B255" s="105" t="s">
        <v>229</v>
      </c>
      <c r="C255" s="106">
        <v>4</v>
      </c>
      <c r="D255" s="98" t="s">
        <v>196</v>
      </c>
      <c r="E255" s="7"/>
      <c r="F255" s="7">
        <f>SUM(C255*E255)</f>
        <v>0</v>
      </c>
      <c r="G255" s="100"/>
      <c r="H255" s="5"/>
      <c r="I255" s="5"/>
      <c r="J255" s="5"/>
      <c r="K255" s="5"/>
      <c r="L255" s="5"/>
      <c r="M255" s="94"/>
      <c r="N255" s="95"/>
      <c r="O255" s="96"/>
    </row>
    <row r="256" spans="1:15" s="4" customFormat="1" x14ac:dyDescent="0.35">
      <c r="A256" s="61">
        <f t="shared" si="15"/>
        <v>15.319999999999993</v>
      </c>
      <c r="B256" s="108" t="s">
        <v>230</v>
      </c>
      <c r="C256" s="121">
        <v>6</v>
      </c>
      <c r="D256" s="98" t="s">
        <v>196</v>
      </c>
      <c r="E256" s="7"/>
      <c r="F256" s="7">
        <f>SUM(C256*E256)</f>
        <v>0</v>
      </c>
      <c r="G256" s="100"/>
      <c r="H256" s="5"/>
      <c r="I256" s="5"/>
      <c r="J256" s="5"/>
      <c r="K256" s="5"/>
      <c r="L256" s="5"/>
      <c r="M256" s="94"/>
      <c r="N256" s="95"/>
      <c r="O256" s="96"/>
    </row>
    <row r="257" spans="1:15" s="4" customFormat="1" x14ac:dyDescent="0.35">
      <c r="A257" s="61">
        <f t="shared" si="15"/>
        <v>15.329999999999993</v>
      </c>
      <c r="B257" s="108" t="s">
        <v>231</v>
      </c>
      <c r="C257" s="121">
        <v>6</v>
      </c>
      <c r="D257" s="98" t="s">
        <v>196</v>
      </c>
      <c r="E257" s="7"/>
      <c r="F257" s="7">
        <f>SUM(C257*E257)</f>
        <v>0</v>
      </c>
      <c r="G257" s="100"/>
      <c r="H257" s="5"/>
      <c r="I257" s="5"/>
      <c r="J257" s="5"/>
      <c r="K257" s="5"/>
      <c r="L257" s="5"/>
      <c r="M257" s="94"/>
      <c r="N257" s="95"/>
      <c r="O257" s="96"/>
    </row>
    <row r="258" spans="1:15" s="4" customFormat="1" x14ac:dyDescent="0.35">
      <c r="A258" s="61">
        <f t="shared" si="15"/>
        <v>15.339999999999993</v>
      </c>
      <c r="B258" s="1" t="s">
        <v>232</v>
      </c>
      <c r="C258" s="106">
        <v>8</v>
      </c>
      <c r="D258" s="98" t="s">
        <v>196</v>
      </c>
      <c r="E258" s="7"/>
      <c r="F258" s="7">
        <f>SUM(C258*E258)</f>
        <v>0</v>
      </c>
      <c r="G258" s="100"/>
      <c r="H258" s="5"/>
      <c r="I258" s="5"/>
      <c r="J258" s="5"/>
      <c r="K258" s="5"/>
      <c r="L258" s="5"/>
      <c r="M258" s="94"/>
      <c r="N258" s="95"/>
      <c r="O258" s="96"/>
    </row>
    <row r="259" spans="1:15" s="4" customFormat="1" x14ac:dyDescent="0.35">
      <c r="A259" s="61">
        <f t="shared" si="15"/>
        <v>15.349999999999993</v>
      </c>
      <c r="B259" s="122" t="s">
        <v>233</v>
      </c>
      <c r="C259" s="123">
        <v>108</v>
      </c>
      <c r="D259" s="98" t="s">
        <v>196</v>
      </c>
      <c r="E259" s="7"/>
      <c r="F259" s="7">
        <f>SUM(C259*E259)</f>
        <v>0</v>
      </c>
      <c r="G259" s="100"/>
      <c r="H259" s="5"/>
      <c r="I259" s="5"/>
      <c r="J259" s="5"/>
      <c r="K259" s="5"/>
      <c r="L259" s="5"/>
      <c r="M259" s="94"/>
      <c r="N259" s="95"/>
      <c r="O259" s="96"/>
    </row>
    <row r="260" spans="1:15" s="4" customFormat="1" x14ac:dyDescent="0.35">
      <c r="A260" s="61">
        <f t="shared" si="15"/>
        <v>15.359999999999992</v>
      </c>
      <c r="B260" s="107" t="s">
        <v>234</v>
      </c>
      <c r="C260" s="106">
        <v>220</v>
      </c>
      <c r="D260" s="98" t="s">
        <v>198</v>
      </c>
      <c r="E260" s="7"/>
      <c r="F260" s="99">
        <f>C260*E260</f>
        <v>0</v>
      </c>
      <c r="G260" s="100"/>
      <c r="H260" s="5"/>
      <c r="I260" s="5"/>
      <c r="J260" s="5"/>
      <c r="K260" s="5"/>
      <c r="L260" s="5"/>
      <c r="M260" s="94"/>
      <c r="N260" s="95"/>
      <c r="O260" s="96"/>
    </row>
    <row r="261" spans="1:15" s="4" customFormat="1" x14ac:dyDescent="0.35">
      <c r="A261" s="61">
        <f t="shared" si="15"/>
        <v>15.369999999999992</v>
      </c>
      <c r="B261" s="107" t="s">
        <v>235</v>
      </c>
      <c r="C261" s="106">
        <v>98</v>
      </c>
      <c r="D261" s="98" t="s">
        <v>198</v>
      </c>
      <c r="E261" s="7"/>
      <c r="F261" s="99">
        <f>C261*E261</f>
        <v>0</v>
      </c>
      <c r="G261" s="100"/>
      <c r="H261" s="5"/>
      <c r="I261" s="5"/>
      <c r="J261" s="5"/>
      <c r="K261" s="5"/>
      <c r="L261" s="5"/>
      <c r="M261" s="94"/>
      <c r="N261" s="95"/>
      <c r="O261" s="96"/>
    </row>
    <row r="262" spans="1:15" s="4" customFormat="1" x14ac:dyDescent="0.35">
      <c r="A262" s="61">
        <f t="shared" si="15"/>
        <v>15.379999999999992</v>
      </c>
      <c r="B262" s="107" t="s">
        <v>236</v>
      </c>
      <c r="C262" s="106">
        <v>98</v>
      </c>
      <c r="D262" s="98" t="s">
        <v>198</v>
      </c>
      <c r="E262" s="7"/>
      <c r="F262" s="99">
        <f>C262*E262</f>
        <v>0</v>
      </c>
      <c r="G262" s="100"/>
      <c r="H262" s="5"/>
      <c r="I262" s="5"/>
      <c r="J262" s="5"/>
      <c r="K262" s="5"/>
      <c r="L262" s="5"/>
      <c r="M262" s="94"/>
      <c r="N262" s="95"/>
      <c r="O262" s="96"/>
    </row>
    <row r="263" spans="1:15" s="4" customFormat="1" x14ac:dyDescent="0.35">
      <c r="A263" s="61">
        <f t="shared" si="15"/>
        <v>15.389999999999992</v>
      </c>
      <c r="B263" s="122" t="s">
        <v>237</v>
      </c>
      <c r="C263" s="123">
        <v>102</v>
      </c>
      <c r="D263" s="98" t="s">
        <v>196</v>
      </c>
      <c r="E263" s="7"/>
      <c r="F263" s="7">
        <f>SUM(C263*E263)</f>
        <v>0</v>
      </c>
      <c r="G263" s="100"/>
      <c r="H263" s="5"/>
      <c r="I263" s="5"/>
      <c r="J263" s="5"/>
      <c r="K263" s="5"/>
      <c r="L263" s="5"/>
      <c r="M263" s="94"/>
      <c r="N263" s="95"/>
      <c r="O263" s="96"/>
    </row>
    <row r="264" spans="1:15" s="4" customFormat="1" x14ac:dyDescent="0.35">
      <c r="A264" s="61">
        <f t="shared" si="15"/>
        <v>15.399999999999991</v>
      </c>
      <c r="B264" s="107" t="s">
        <v>238</v>
      </c>
      <c r="C264" s="106">
        <v>216</v>
      </c>
      <c r="D264" s="98" t="s">
        <v>198</v>
      </c>
      <c r="E264" s="7"/>
      <c r="F264" s="99">
        <f>C264*E264</f>
        <v>0</v>
      </c>
      <c r="G264" s="100"/>
      <c r="H264" s="5"/>
      <c r="I264" s="5"/>
      <c r="J264" s="5"/>
      <c r="K264" s="5"/>
      <c r="L264" s="5"/>
      <c r="M264" s="94"/>
      <c r="N264" s="95"/>
      <c r="O264" s="96"/>
    </row>
    <row r="265" spans="1:15" s="4" customFormat="1" x14ac:dyDescent="0.35">
      <c r="A265" s="61">
        <f t="shared" si="15"/>
        <v>15.409999999999991</v>
      </c>
      <c r="B265" s="107" t="s">
        <v>239</v>
      </c>
      <c r="C265" s="106">
        <v>66</v>
      </c>
      <c r="D265" s="98" t="s">
        <v>198</v>
      </c>
      <c r="E265" s="7"/>
      <c r="F265" s="99">
        <f>C265*E265</f>
        <v>0</v>
      </c>
      <c r="G265" s="100"/>
      <c r="H265" s="5"/>
      <c r="I265" s="5"/>
      <c r="J265" s="5"/>
      <c r="K265" s="5"/>
      <c r="L265" s="5"/>
      <c r="M265" s="94"/>
      <c r="N265" s="95"/>
      <c r="O265" s="96"/>
    </row>
    <row r="266" spans="1:15" s="4" customFormat="1" x14ac:dyDescent="0.35">
      <c r="A266" s="61">
        <f t="shared" si="15"/>
        <v>15.419999999999991</v>
      </c>
      <c r="B266" s="107" t="s">
        <v>240</v>
      </c>
      <c r="C266" s="106">
        <v>83</v>
      </c>
      <c r="D266" s="98" t="s">
        <v>198</v>
      </c>
      <c r="E266" s="7"/>
      <c r="F266" s="99">
        <f>C266*E266</f>
        <v>0</v>
      </c>
      <c r="G266" s="100"/>
      <c r="H266" s="5"/>
      <c r="I266" s="5"/>
      <c r="J266" s="5"/>
      <c r="K266" s="5"/>
      <c r="L266" s="5"/>
      <c r="M266" s="94"/>
      <c r="N266" s="95"/>
      <c r="O266" s="96"/>
    </row>
    <row r="267" spans="1:15" s="4" customFormat="1" x14ac:dyDescent="0.35">
      <c r="A267" s="61">
        <f t="shared" si="15"/>
        <v>15.429999999999991</v>
      </c>
      <c r="B267" s="122" t="s">
        <v>241</v>
      </c>
      <c r="C267" s="123">
        <v>1</v>
      </c>
      <c r="D267" s="98" t="s">
        <v>196</v>
      </c>
      <c r="E267" s="7"/>
      <c r="F267" s="7">
        <f t="shared" ref="F267:F276" si="18">SUM(C267*E267)</f>
        <v>0</v>
      </c>
      <c r="G267" s="100"/>
      <c r="H267" s="5"/>
      <c r="I267" s="5"/>
      <c r="J267" s="5"/>
      <c r="K267" s="5"/>
      <c r="L267" s="5"/>
      <c r="M267" s="94"/>
      <c r="N267" s="95"/>
      <c r="O267" s="96"/>
    </row>
    <row r="268" spans="1:15" s="4" customFormat="1" x14ac:dyDescent="0.35">
      <c r="A268" s="61">
        <f t="shared" si="15"/>
        <v>15.439999999999991</v>
      </c>
      <c r="B268" s="1" t="s">
        <v>242</v>
      </c>
      <c r="C268" s="123">
        <v>1</v>
      </c>
      <c r="D268" s="98" t="s">
        <v>196</v>
      </c>
      <c r="E268" s="7"/>
      <c r="F268" s="7">
        <f t="shared" si="18"/>
        <v>0</v>
      </c>
      <c r="G268" s="100"/>
      <c r="H268" s="5"/>
      <c r="I268" s="5"/>
      <c r="J268" s="5"/>
      <c r="K268" s="5"/>
      <c r="L268" s="5"/>
      <c r="M268" s="94"/>
      <c r="N268" s="95"/>
      <c r="O268" s="96"/>
    </row>
    <row r="269" spans="1:15" s="4" customFormat="1" x14ac:dyDescent="0.35">
      <c r="A269" s="61">
        <f t="shared" si="15"/>
        <v>15.44999999999999</v>
      </c>
      <c r="B269" s="108" t="s">
        <v>243</v>
      </c>
      <c r="C269" s="123">
        <v>1</v>
      </c>
      <c r="D269" s="98" t="s">
        <v>196</v>
      </c>
      <c r="E269" s="7"/>
      <c r="F269" s="7">
        <f t="shared" si="18"/>
        <v>0</v>
      </c>
      <c r="G269" s="100"/>
      <c r="H269" s="5"/>
      <c r="I269" s="5"/>
      <c r="J269" s="5"/>
      <c r="K269" s="5"/>
      <c r="L269" s="5"/>
      <c r="M269" s="94"/>
      <c r="N269" s="95"/>
      <c r="O269" s="96"/>
    </row>
    <row r="270" spans="1:15" s="4" customFormat="1" x14ac:dyDescent="0.35">
      <c r="A270" s="61">
        <f t="shared" si="15"/>
        <v>15.45999999999999</v>
      </c>
      <c r="B270" s="105" t="s">
        <v>244</v>
      </c>
      <c r="C270" s="123">
        <v>75</v>
      </c>
      <c r="D270" s="98" t="s">
        <v>200</v>
      </c>
      <c r="E270" s="7"/>
      <c r="F270" s="7">
        <f t="shared" si="18"/>
        <v>0</v>
      </c>
      <c r="G270" s="100"/>
      <c r="H270" s="5"/>
      <c r="I270" s="5"/>
      <c r="J270" s="5"/>
      <c r="K270" s="5"/>
      <c r="L270" s="5"/>
      <c r="M270" s="94"/>
      <c r="N270" s="95"/>
      <c r="O270" s="96"/>
    </row>
    <row r="271" spans="1:15" s="4" customFormat="1" x14ac:dyDescent="0.35">
      <c r="A271" s="61">
        <f t="shared" si="15"/>
        <v>15.46999999999999</v>
      </c>
      <c r="B271" s="124" t="s">
        <v>245</v>
      </c>
      <c r="C271" s="123">
        <v>16</v>
      </c>
      <c r="D271" s="98" t="s">
        <v>196</v>
      </c>
      <c r="E271" s="7"/>
      <c r="F271" s="7">
        <f t="shared" si="18"/>
        <v>0</v>
      </c>
      <c r="G271" s="100"/>
      <c r="H271" s="5"/>
      <c r="I271" s="5"/>
      <c r="J271" s="5"/>
      <c r="K271" s="5"/>
      <c r="L271" s="5"/>
      <c r="M271" s="94"/>
      <c r="N271" s="95"/>
      <c r="O271" s="96"/>
    </row>
    <row r="272" spans="1:15" s="4" customFormat="1" x14ac:dyDescent="0.35">
      <c r="A272" s="61">
        <f t="shared" si="15"/>
        <v>15.47999999999999</v>
      </c>
      <c r="B272" s="1" t="s">
        <v>246</v>
      </c>
      <c r="C272" s="123">
        <v>1</v>
      </c>
      <c r="D272" s="98" t="s">
        <v>196</v>
      </c>
      <c r="E272" s="7"/>
      <c r="F272" s="7">
        <f t="shared" si="18"/>
        <v>0</v>
      </c>
      <c r="G272" s="100"/>
      <c r="H272" s="5"/>
      <c r="I272" s="5"/>
      <c r="J272" s="5"/>
      <c r="K272" s="5"/>
      <c r="L272" s="5"/>
      <c r="M272" s="94"/>
      <c r="N272" s="95"/>
      <c r="O272" s="96"/>
    </row>
    <row r="273" spans="1:15" s="4" customFormat="1" x14ac:dyDescent="0.35">
      <c r="A273" s="61">
        <f t="shared" si="15"/>
        <v>15.48999999999999</v>
      </c>
      <c r="B273" s="105" t="s">
        <v>247</v>
      </c>
      <c r="C273" s="106">
        <v>3</v>
      </c>
      <c r="D273" s="98" t="s">
        <v>196</v>
      </c>
      <c r="E273" s="7"/>
      <c r="F273" s="7">
        <f t="shared" si="18"/>
        <v>0</v>
      </c>
      <c r="G273" s="100"/>
      <c r="H273" s="5"/>
      <c r="I273" s="5"/>
      <c r="J273" s="5"/>
      <c r="K273" s="5"/>
      <c r="L273" s="5"/>
      <c r="M273" s="94"/>
      <c r="N273" s="95"/>
      <c r="O273" s="96"/>
    </row>
    <row r="274" spans="1:15" s="4" customFormat="1" x14ac:dyDescent="0.35">
      <c r="A274" s="61">
        <f t="shared" si="15"/>
        <v>15.499999999999989</v>
      </c>
      <c r="B274" s="115" t="s">
        <v>248</v>
      </c>
      <c r="C274" s="111">
        <v>2</v>
      </c>
      <c r="D274" s="112" t="s">
        <v>196</v>
      </c>
      <c r="E274" s="113"/>
      <c r="F274" s="113">
        <f t="shared" si="18"/>
        <v>0</v>
      </c>
      <c r="G274" s="100"/>
      <c r="H274" s="5"/>
      <c r="I274" s="5"/>
      <c r="J274" s="5"/>
      <c r="K274" s="5"/>
      <c r="L274" s="5"/>
      <c r="M274" s="94"/>
      <c r="N274" s="95"/>
      <c r="O274" s="96"/>
    </row>
    <row r="275" spans="1:15" s="4" customFormat="1" x14ac:dyDescent="0.35">
      <c r="A275" s="61">
        <f t="shared" si="15"/>
        <v>15.509999999999989</v>
      </c>
      <c r="B275" s="115" t="s">
        <v>249</v>
      </c>
      <c r="C275" s="125">
        <v>2</v>
      </c>
      <c r="D275" s="112" t="s">
        <v>196</v>
      </c>
      <c r="E275" s="126"/>
      <c r="F275" s="113">
        <f t="shared" si="18"/>
        <v>0</v>
      </c>
      <c r="G275" s="100"/>
      <c r="H275" s="5"/>
      <c r="I275" s="5"/>
      <c r="J275" s="5"/>
      <c r="K275" s="5"/>
      <c r="L275" s="5"/>
      <c r="M275" s="94"/>
      <c r="N275" s="95"/>
      <c r="O275" s="96"/>
    </row>
    <row r="276" spans="1:15" s="4" customFormat="1" x14ac:dyDescent="0.35">
      <c r="A276" s="61">
        <f t="shared" si="15"/>
        <v>15.519999999999989</v>
      </c>
      <c r="B276" s="110" t="s">
        <v>250</v>
      </c>
      <c r="C276" s="106">
        <v>2</v>
      </c>
      <c r="D276" s="98" t="s">
        <v>196</v>
      </c>
      <c r="E276" s="7"/>
      <c r="F276" s="7">
        <f t="shared" si="18"/>
        <v>0</v>
      </c>
      <c r="G276" s="100"/>
      <c r="H276" s="5"/>
      <c r="I276" s="5"/>
      <c r="J276" s="5"/>
      <c r="K276" s="5"/>
      <c r="L276" s="5"/>
      <c r="M276" s="94"/>
      <c r="N276" s="95"/>
      <c r="O276" s="96"/>
    </row>
    <row r="277" spans="1:15" s="4" customFormat="1" x14ac:dyDescent="0.35">
      <c r="A277" s="61">
        <f t="shared" si="15"/>
        <v>15.529999999999989</v>
      </c>
      <c r="B277" s="105" t="s">
        <v>251</v>
      </c>
      <c r="C277" s="106">
        <v>29</v>
      </c>
      <c r="D277" s="98" t="s">
        <v>198</v>
      </c>
      <c r="E277" s="7"/>
      <c r="F277" s="99">
        <f>C277*E277</f>
        <v>0</v>
      </c>
      <c r="G277" s="100"/>
      <c r="H277" s="5"/>
      <c r="I277" s="5"/>
      <c r="J277" s="5"/>
      <c r="K277" s="5"/>
      <c r="L277" s="5"/>
      <c r="M277" s="94"/>
      <c r="N277" s="95"/>
      <c r="O277" s="96"/>
    </row>
    <row r="278" spans="1:15" s="4" customFormat="1" x14ac:dyDescent="0.35">
      <c r="A278" s="61">
        <f t="shared" si="15"/>
        <v>15.539999999999988</v>
      </c>
      <c r="B278" s="105" t="s">
        <v>252</v>
      </c>
      <c r="C278" s="106">
        <v>16</v>
      </c>
      <c r="D278" s="98" t="s">
        <v>196</v>
      </c>
      <c r="E278" s="7"/>
      <c r="F278" s="7">
        <f>SUM(C278*E278)</f>
        <v>0</v>
      </c>
      <c r="G278" s="100"/>
      <c r="H278" s="5"/>
      <c r="I278" s="5"/>
      <c r="J278" s="5"/>
      <c r="K278" s="5"/>
      <c r="L278" s="5"/>
      <c r="M278" s="94"/>
      <c r="N278" s="95"/>
      <c r="O278" s="96"/>
    </row>
    <row r="279" spans="1:15" s="4" customFormat="1" x14ac:dyDescent="0.35">
      <c r="A279" s="61">
        <f t="shared" si="15"/>
        <v>15.549999999999988</v>
      </c>
      <c r="B279" s="105" t="s">
        <v>253</v>
      </c>
      <c r="C279" s="106">
        <v>16</v>
      </c>
      <c r="D279" s="98" t="s">
        <v>196</v>
      </c>
      <c r="E279" s="7"/>
      <c r="F279" s="7">
        <f>SUM(C279*E279)</f>
        <v>0</v>
      </c>
      <c r="G279" s="100"/>
      <c r="H279" s="5"/>
      <c r="I279" s="5"/>
      <c r="J279" s="5"/>
      <c r="K279" s="5"/>
      <c r="L279" s="5"/>
      <c r="M279" s="94"/>
      <c r="N279" s="95"/>
      <c r="O279" s="96"/>
    </row>
    <row r="280" spans="1:15" s="4" customFormat="1" x14ac:dyDescent="0.35">
      <c r="A280" s="61">
        <f t="shared" si="15"/>
        <v>15.559999999999988</v>
      </c>
      <c r="B280" s="105" t="s">
        <v>254</v>
      </c>
      <c r="C280" s="106">
        <v>12</v>
      </c>
      <c r="D280" s="98" t="s">
        <v>196</v>
      </c>
      <c r="E280" s="7"/>
      <c r="F280" s="7">
        <f>SUM(C280*E280)</f>
        <v>0</v>
      </c>
      <c r="G280" s="100"/>
      <c r="H280" s="5"/>
      <c r="I280" s="5"/>
      <c r="J280" s="5"/>
      <c r="K280" s="5"/>
      <c r="L280" s="5"/>
      <c r="M280" s="94"/>
      <c r="N280" s="95"/>
      <c r="O280" s="96"/>
    </row>
    <row r="281" spans="1:15" s="4" customFormat="1" x14ac:dyDescent="0.35">
      <c r="A281" s="61">
        <f t="shared" si="15"/>
        <v>15.569999999999988</v>
      </c>
      <c r="B281" s="105" t="s">
        <v>255</v>
      </c>
      <c r="C281" s="106">
        <v>12</v>
      </c>
      <c r="D281" s="98" t="s">
        <v>196</v>
      </c>
      <c r="E281" s="7"/>
      <c r="F281" s="7">
        <f>SUM(C281*E281)</f>
        <v>0</v>
      </c>
      <c r="G281" s="100"/>
      <c r="H281" s="5"/>
      <c r="I281" s="5"/>
      <c r="J281" s="5"/>
      <c r="K281" s="5"/>
      <c r="L281" s="5"/>
      <c r="M281" s="94"/>
      <c r="N281" s="95"/>
      <c r="O281" s="96"/>
    </row>
    <row r="282" spans="1:15" s="4" customFormat="1" x14ac:dyDescent="0.35">
      <c r="A282" s="61">
        <f t="shared" si="15"/>
        <v>15.579999999999988</v>
      </c>
      <c r="B282" s="105" t="s">
        <v>256</v>
      </c>
      <c r="C282" s="106">
        <v>358</v>
      </c>
      <c r="D282" s="98" t="s">
        <v>196</v>
      </c>
      <c r="E282" s="7"/>
      <c r="F282" s="7">
        <f>SUM(C282*E282)</f>
        <v>0</v>
      </c>
      <c r="G282" s="100"/>
      <c r="H282" s="5"/>
      <c r="I282" s="5"/>
      <c r="J282" s="5"/>
      <c r="K282" s="5"/>
      <c r="L282" s="5"/>
      <c r="M282" s="94"/>
      <c r="N282" s="95"/>
      <c r="O282" s="96"/>
    </row>
    <row r="283" spans="1:15" s="4" customFormat="1" x14ac:dyDescent="0.35">
      <c r="A283" s="61">
        <f t="shared" si="15"/>
        <v>15.589999999999987</v>
      </c>
      <c r="B283" s="108" t="s">
        <v>257</v>
      </c>
      <c r="C283" s="106">
        <v>1</v>
      </c>
      <c r="D283" s="98" t="s">
        <v>198</v>
      </c>
      <c r="E283" s="7"/>
      <c r="F283" s="99">
        <f>C283*E283</f>
        <v>0</v>
      </c>
      <c r="G283" s="100"/>
      <c r="H283" s="5"/>
      <c r="I283" s="5"/>
      <c r="J283" s="5"/>
      <c r="K283" s="5"/>
      <c r="L283" s="5"/>
      <c r="M283" s="94"/>
      <c r="N283" s="95"/>
      <c r="O283" s="96"/>
    </row>
    <row r="284" spans="1:15" s="4" customFormat="1" x14ac:dyDescent="0.35">
      <c r="A284" s="61">
        <f t="shared" si="15"/>
        <v>15.599999999999987</v>
      </c>
      <c r="B284" s="115" t="s">
        <v>258</v>
      </c>
      <c r="C284" s="118">
        <v>14</v>
      </c>
      <c r="D284" s="98" t="s">
        <v>196</v>
      </c>
      <c r="E284" s="127"/>
      <c r="F284" s="7">
        <f>SUM(C284*E284)</f>
        <v>0</v>
      </c>
      <c r="G284" s="100"/>
      <c r="H284" s="5"/>
      <c r="I284" s="5"/>
      <c r="J284" s="5"/>
      <c r="K284" s="5"/>
      <c r="L284" s="5"/>
      <c r="M284" s="94"/>
      <c r="N284" s="95"/>
      <c r="O284" s="96"/>
    </row>
    <row r="285" spans="1:15" s="4" customFormat="1" x14ac:dyDescent="0.35">
      <c r="A285" s="61">
        <f t="shared" si="15"/>
        <v>15.609999999999987</v>
      </c>
      <c r="B285" s="115" t="s">
        <v>259</v>
      </c>
      <c r="C285" s="128">
        <v>0.3</v>
      </c>
      <c r="D285" s="98" t="s">
        <v>260</v>
      </c>
      <c r="E285" s="7"/>
      <c r="F285" s="7">
        <f>C285*E285</f>
        <v>0</v>
      </c>
      <c r="G285" s="100"/>
      <c r="H285" s="5"/>
      <c r="I285" s="5"/>
      <c r="J285" s="5"/>
      <c r="K285" s="5"/>
      <c r="L285" s="5"/>
      <c r="M285" s="94"/>
      <c r="N285" s="95"/>
      <c r="O285" s="96"/>
    </row>
    <row r="286" spans="1:15" s="4" customFormat="1" x14ac:dyDescent="0.35">
      <c r="A286" s="61"/>
      <c r="B286" s="1"/>
      <c r="C286" s="1"/>
      <c r="D286" s="1"/>
      <c r="E286" s="99"/>
      <c r="F286" s="99"/>
      <c r="G286" s="129">
        <f>SUM(F225:F285)</f>
        <v>0</v>
      </c>
      <c r="H286" s="5"/>
      <c r="I286" s="5"/>
      <c r="J286" s="5"/>
      <c r="K286" s="5"/>
      <c r="L286" s="5"/>
      <c r="M286" s="94"/>
      <c r="N286" s="95"/>
      <c r="O286" s="96"/>
    </row>
    <row r="287" spans="1:15" s="4" customFormat="1" ht="45" x14ac:dyDescent="0.35">
      <c r="A287" s="61"/>
      <c r="B287" s="97" t="s">
        <v>261</v>
      </c>
      <c r="C287" s="31"/>
      <c r="D287" s="136"/>
      <c r="E287" s="31"/>
      <c r="F287" s="9"/>
      <c r="G287" s="137"/>
      <c r="H287" s="5"/>
      <c r="I287" s="5"/>
      <c r="J287" s="5"/>
      <c r="K287" s="5"/>
      <c r="L287" s="5"/>
      <c r="M287" s="138"/>
      <c r="N287" s="139"/>
      <c r="O287" s="21"/>
    </row>
    <row r="288" spans="1:15" s="4" customFormat="1" x14ac:dyDescent="0.35">
      <c r="A288" s="60">
        <v>16</v>
      </c>
      <c r="B288" s="97" t="s">
        <v>262</v>
      </c>
      <c r="C288" s="9"/>
      <c r="D288" s="98"/>
      <c r="E288" s="9"/>
      <c r="F288" s="99"/>
      <c r="G288" s="100"/>
      <c r="H288" s="5"/>
      <c r="I288" s="5"/>
      <c r="J288" s="5"/>
      <c r="K288" s="5"/>
      <c r="L288" s="5"/>
      <c r="M288" s="94"/>
      <c r="N288" s="95"/>
      <c r="O288" s="96"/>
    </row>
    <row r="289" spans="1:15" s="4" customFormat="1" x14ac:dyDescent="0.35">
      <c r="A289" s="61">
        <f t="shared" ref="A289:A308" si="19">A288+0.01</f>
        <v>16.010000000000002</v>
      </c>
      <c r="B289" s="1" t="s">
        <v>263</v>
      </c>
      <c r="C289" s="106">
        <v>6</v>
      </c>
      <c r="D289" s="98" t="s">
        <v>196</v>
      </c>
      <c r="E289" s="7"/>
      <c r="F289" s="7">
        <f t="shared" ref="F289:F294" si="20">SUM(C289*E289)</f>
        <v>0</v>
      </c>
      <c r="G289" s="100"/>
      <c r="H289" s="5"/>
      <c r="I289" s="5"/>
      <c r="J289" s="5"/>
      <c r="K289" s="5"/>
      <c r="L289" s="5"/>
      <c r="M289" s="94"/>
      <c r="N289" s="95"/>
      <c r="O289" s="96"/>
    </row>
    <row r="290" spans="1:15" s="4" customFormat="1" x14ac:dyDescent="0.35">
      <c r="A290" s="61">
        <f t="shared" si="19"/>
        <v>16.020000000000003</v>
      </c>
      <c r="B290" s="115" t="s">
        <v>264</v>
      </c>
      <c r="C290" s="106">
        <v>6</v>
      </c>
      <c r="D290" s="98" t="s">
        <v>196</v>
      </c>
      <c r="E290" s="7"/>
      <c r="F290" s="7">
        <f t="shared" si="20"/>
        <v>0</v>
      </c>
      <c r="G290" s="100"/>
      <c r="H290" s="5"/>
      <c r="I290" s="5"/>
      <c r="J290" s="5"/>
      <c r="K290" s="5"/>
      <c r="L290" s="5"/>
      <c r="M290" s="94"/>
      <c r="N290" s="95"/>
      <c r="O290" s="96"/>
    </row>
    <row r="291" spans="1:15" s="4" customFormat="1" x14ac:dyDescent="0.35">
      <c r="A291" s="61">
        <f t="shared" si="19"/>
        <v>16.030000000000005</v>
      </c>
      <c r="B291" s="1" t="s">
        <v>232</v>
      </c>
      <c r="C291" s="106">
        <v>6</v>
      </c>
      <c r="D291" s="98" t="s">
        <v>196</v>
      </c>
      <c r="E291" s="7"/>
      <c r="F291" s="7">
        <f t="shared" si="20"/>
        <v>0</v>
      </c>
      <c r="G291" s="100"/>
      <c r="H291" s="5"/>
      <c r="I291" s="5"/>
      <c r="J291" s="5"/>
      <c r="K291" s="5"/>
      <c r="L291" s="5"/>
      <c r="M291" s="94"/>
      <c r="N291" s="95"/>
      <c r="O291" s="96"/>
    </row>
    <row r="292" spans="1:15" s="4" customFormat="1" x14ac:dyDescent="0.35">
      <c r="A292" s="61">
        <f t="shared" si="19"/>
        <v>16.040000000000006</v>
      </c>
      <c r="B292" s="115" t="s">
        <v>265</v>
      </c>
      <c r="C292" s="106">
        <v>6</v>
      </c>
      <c r="D292" s="98" t="s">
        <v>196</v>
      </c>
      <c r="E292" s="7"/>
      <c r="F292" s="7">
        <f t="shared" si="20"/>
        <v>0</v>
      </c>
      <c r="G292" s="100"/>
      <c r="H292" s="5"/>
      <c r="I292" s="5"/>
      <c r="J292" s="5"/>
      <c r="K292" s="5"/>
      <c r="L292" s="5"/>
      <c r="M292" s="94"/>
      <c r="N292" s="95"/>
      <c r="O292" s="96"/>
    </row>
    <row r="293" spans="1:15" s="4" customFormat="1" x14ac:dyDescent="0.35">
      <c r="A293" s="61">
        <f t="shared" si="19"/>
        <v>16.050000000000008</v>
      </c>
      <c r="B293" s="105" t="s">
        <v>266</v>
      </c>
      <c r="C293" s="106">
        <v>6</v>
      </c>
      <c r="D293" s="98" t="s">
        <v>196</v>
      </c>
      <c r="E293" s="7"/>
      <c r="F293" s="7">
        <f t="shared" si="20"/>
        <v>0</v>
      </c>
      <c r="G293" s="100"/>
      <c r="H293" s="5"/>
      <c r="I293" s="5"/>
      <c r="J293" s="5"/>
      <c r="K293" s="5"/>
      <c r="L293" s="5"/>
      <c r="M293" s="94"/>
      <c r="N293" s="95"/>
      <c r="O293" s="96"/>
    </row>
    <row r="294" spans="1:15" s="4" customFormat="1" x14ac:dyDescent="0.35">
      <c r="A294" s="61">
        <f t="shared" si="19"/>
        <v>16.060000000000009</v>
      </c>
      <c r="B294" s="120" t="s">
        <v>267</v>
      </c>
      <c r="C294" s="106">
        <v>6</v>
      </c>
      <c r="D294" s="98" t="s">
        <v>196</v>
      </c>
      <c r="E294" s="7"/>
      <c r="F294" s="7">
        <f t="shared" si="20"/>
        <v>0</v>
      </c>
      <c r="G294" s="100"/>
      <c r="H294" s="5"/>
      <c r="I294" s="5"/>
      <c r="J294" s="5"/>
      <c r="K294" s="5"/>
      <c r="L294" s="5"/>
      <c r="M294" s="94"/>
      <c r="N294" s="95"/>
      <c r="O294" s="96"/>
    </row>
    <row r="295" spans="1:15" s="4" customFormat="1" x14ac:dyDescent="0.35">
      <c r="A295" s="61">
        <f t="shared" si="19"/>
        <v>16.070000000000011</v>
      </c>
      <c r="B295" s="107" t="s">
        <v>221</v>
      </c>
      <c r="C295" s="106">
        <v>12</v>
      </c>
      <c r="D295" s="98" t="s">
        <v>198</v>
      </c>
      <c r="E295" s="7"/>
      <c r="F295" s="99">
        <f>C295*E295</f>
        <v>0</v>
      </c>
      <c r="G295" s="100"/>
      <c r="H295" s="5"/>
      <c r="I295" s="5"/>
      <c r="J295" s="5"/>
      <c r="K295" s="5"/>
      <c r="L295" s="5"/>
      <c r="M295" s="94"/>
      <c r="N295" s="95"/>
      <c r="O295" s="96"/>
    </row>
    <row r="296" spans="1:15" s="4" customFormat="1" x14ac:dyDescent="0.35">
      <c r="A296" s="61">
        <f t="shared" si="19"/>
        <v>16.080000000000013</v>
      </c>
      <c r="B296" s="107" t="s">
        <v>268</v>
      </c>
      <c r="C296" s="106">
        <v>6</v>
      </c>
      <c r="D296" s="98" t="s">
        <v>198</v>
      </c>
      <c r="E296" s="7"/>
      <c r="F296" s="99">
        <f>C296*E296</f>
        <v>0</v>
      </c>
      <c r="G296" s="100"/>
      <c r="H296" s="5"/>
      <c r="I296" s="5"/>
      <c r="J296" s="5"/>
      <c r="K296" s="5"/>
      <c r="L296" s="5"/>
      <c r="M296" s="94"/>
      <c r="N296" s="95"/>
      <c r="O296" s="96"/>
    </row>
    <row r="297" spans="1:15" s="4" customFormat="1" x14ac:dyDescent="0.35">
      <c r="A297" s="61">
        <f t="shared" si="19"/>
        <v>16.090000000000014</v>
      </c>
      <c r="B297" s="122" t="s">
        <v>233</v>
      </c>
      <c r="C297" s="123">
        <v>36</v>
      </c>
      <c r="D297" s="98" t="s">
        <v>196</v>
      </c>
      <c r="E297" s="7"/>
      <c r="F297" s="7">
        <f>SUM(C297*E297)</f>
        <v>0</v>
      </c>
      <c r="G297" s="100"/>
      <c r="H297" s="5"/>
      <c r="I297" s="5"/>
      <c r="J297" s="5"/>
      <c r="K297" s="5"/>
      <c r="L297" s="5"/>
      <c r="M297" s="94"/>
      <c r="N297" s="95"/>
      <c r="O297" s="96"/>
    </row>
    <row r="298" spans="1:15" s="4" customFormat="1" x14ac:dyDescent="0.35">
      <c r="A298" s="61">
        <f t="shared" si="19"/>
        <v>16.100000000000016</v>
      </c>
      <c r="B298" s="107" t="s">
        <v>234</v>
      </c>
      <c r="C298" s="106">
        <v>88</v>
      </c>
      <c r="D298" s="98" t="s">
        <v>198</v>
      </c>
      <c r="E298" s="7"/>
      <c r="F298" s="99">
        <f>C298*E298</f>
        <v>0</v>
      </c>
      <c r="G298" s="100"/>
      <c r="H298" s="5"/>
      <c r="I298" s="5"/>
      <c r="J298" s="5"/>
      <c r="K298" s="5"/>
      <c r="L298" s="5"/>
      <c r="M298" s="94"/>
      <c r="N298" s="95"/>
      <c r="O298" s="96"/>
    </row>
    <row r="299" spans="1:15" s="4" customFormat="1" x14ac:dyDescent="0.35">
      <c r="A299" s="61">
        <f t="shared" si="19"/>
        <v>16.110000000000017</v>
      </c>
      <c r="B299" s="107" t="s">
        <v>235</v>
      </c>
      <c r="C299" s="106">
        <v>36</v>
      </c>
      <c r="D299" s="98" t="s">
        <v>198</v>
      </c>
      <c r="E299" s="7"/>
      <c r="F299" s="99">
        <f>C299*E299</f>
        <v>0</v>
      </c>
      <c r="G299" s="100"/>
      <c r="H299" s="5"/>
      <c r="I299" s="5"/>
      <c r="J299" s="5"/>
      <c r="K299" s="5"/>
      <c r="L299" s="5"/>
      <c r="M299" s="94"/>
      <c r="N299" s="95"/>
      <c r="O299" s="96"/>
    </row>
    <row r="300" spans="1:15" s="4" customFormat="1" x14ac:dyDescent="0.35">
      <c r="A300" s="61">
        <f t="shared" si="19"/>
        <v>16.120000000000019</v>
      </c>
      <c r="B300" s="107" t="s">
        <v>236</v>
      </c>
      <c r="C300" s="106">
        <v>76</v>
      </c>
      <c r="D300" s="98" t="s">
        <v>198</v>
      </c>
      <c r="E300" s="7"/>
      <c r="F300" s="99">
        <f>C300*E300</f>
        <v>0</v>
      </c>
      <c r="G300" s="100"/>
      <c r="H300" s="5"/>
      <c r="I300" s="5"/>
      <c r="J300" s="5"/>
      <c r="K300" s="5"/>
      <c r="L300" s="5"/>
      <c r="M300" s="94"/>
      <c r="N300" s="95"/>
      <c r="O300" s="96"/>
    </row>
    <row r="301" spans="1:15" s="4" customFormat="1" x14ac:dyDescent="0.35">
      <c r="A301" s="61">
        <f t="shared" si="19"/>
        <v>16.13000000000002</v>
      </c>
      <c r="B301" s="108" t="s">
        <v>228</v>
      </c>
      <c r="C301" s="106">
        <v>2</v>
      </c>
      <c r="D301" s="98" t="s">
        <v>198</v>
      </c>
      <c r="E301" s="7"/>
      <c r="F301" s="99">
        <f>C301*E301</f>
        <v>0</v>
      </c>
      <c r="G301" s="100"/>
      <c r="H301" s="5"/>
      <c r="I301" s="5"/>
      <c r="J301" s="5"/>
      <c r="K301" s="5"/>
      <c r="L301" s="5"/>
      <c r="M301" s="94"/>
      <c r="N301" s="95"/>
      <c r="O301" s="96"/>
    </row>
    <row r="302" spans="1:15" s="4" customFormat="1" x14ac:dyDescent="0.35">
      <c r="A302" s="61">
        <f t="shared" si="19"/>
        <v>16.140000000000022</v>
      </c>
      <c r="B302" s="108" t="s">
        <v>269</v>
      </c>
      <c r="C302" s="123">
        <v>2</v>
      </c>
      <c r="D302" s="98" t="s">
        <v>196</v>
      </c>
      <c r="E302" s="7"/>
      <c r="F302" s="7">
        <f>SUM(C302*E302)</f>
        <v>0</v>
      </c>
      <c r="G302" s="100"/>
      <c r="H302" s="5"/>
      <c r="I302" s="5"/>
      <c r="J302" s="5"/>
      <c r="K302" s="5"/>
      <c r="L302" s="5"/>
      <c r="M302" s="94"/>
      <c r="N302" s="95"/>
      <c r="O302" s="96"/>
    </row>
    <row r="303" spans="1:15" s="4" customFormat="1" x14ac:dyDescent="0.35">
      <c r="A303" s="61">
        <f t="shared" si="19"/>
        <v>16.150000000000023</v>
      </c>
      <c r="B303" s="1" t="s">
        <v>270</v>
      </c>
      <c r="C303" s="106">
        <v>600</v>
      </c>
      <c r="D303" s="98" t="s">
        <v>200</v>
      </c>
      <c r="E303" s="9"/>
      <c r="F303" s="99">
        <f>C303*E303</f>
        <v>0</v>
      </c>
      <c r="G303" s="100"/>
      <c r="H303" s="5"/>
      <c r="I303" s="5"/>
      <c r="J303" s="5"/>
      <c r="K303" s="5"/>
      <c r="L303" s="5"/>
      <c r="M303" s="94"/>
      <c r="N303" s="95"/>
      <c r="O303" s="96"/>
    </row>
    <row r="304" spans="1:15" s="4" customFormat="1" x14ac:dyDescent="0.35">
      <c r="A304" s="61">
        <f t="shared" si="19"/>
        <v>16.160000000000025</v>
      </c>
      <c r="B304" s="1" t="s">
        <v>271</v>
      </c>
      <c r="C304" s="106">
        <v>300</v>
      </c>
      <c r="D304" s="98" t="s">
        <v>200</v>
      </c>
      <c r="E304" s="9"/>
      <c r="F304" s="99">
        <f>C304*E304</f>
        <v>0</v>
      </c>
      <c r="G304" s="100"/>
      <c r="H304" s="5"/>
      <c r="I304" s="5"/>
      <c r="J304" s="5"/>
      <c r="K304" s="5"/>
      <c r="L304" s="5"/>
      <c r="M304" s="94"/>
      <c r="N304" s="95"/>
      <c r="O304" s="96"/>
    </row>
    <row r="305" spans="1:15" s="4" customFormat="1" x14ac:dyDescent="0.35">
      <c r="A305" s="61">
        <f t="shared" si="19"/>
        <v>16.170000000000027</v>
      </c>
      <c r="B305" s="105" t="s">
        <v>252</v>
      </c>
      <c r="C305" s="106">
        <v>120</v>
      </c>
      <c r="D305" s="98" t="s">
        <v>196</v>
      </c>
      <c r="E305" s="7"/>
      <c r="F305" s="7">
        <f>SUM(C305*E305)</f>
        <v>0</v>
      </c>
      <c r="G305" s="100"/>
      <c r="H305" s="5"/>
      <c r="I305" s="5"/>
      <c r="J305" s="5"/>
      <c r="K305" s="5"/>
      <c r="L305" s="5"/>
      <c r="M305" s="94"/>
      <c r="N305" s="95"/>
      <c r="O305" s="96"/>
    </row>
    <row r="306" spans="1:15" s="4" customFormat="1" x14ac:dyDescent="0.35">
      <c r="A306" s="61">
        <f t="shared" si="19"/>
        <v>16.180000000000028</v>
      </c>
      <c r="B306" s="105" t="s">
        <v>253</v>
      </c>
      <c r="C306" s="106">
        <v>120</v>
      </c>
      <c r="D306" s="98" t="s">
        <v>196</v>
      </c>
      <c r="E306" s="7"/>
      <c r="F306" s="7">
        <f>SUM(C306*E306)</f>
        <v>0</v>
      </c>
      <c r="G306" s="100"/>
      <c r="H306" s="5"/>
      <c r="I306" s="5"/>
      <c r="J306" s="5"/>
      <c r="K306" s="5"/>
      <c r="L306" s="5"/>
      <c r="M306" s="94"/>
      <c r="N306" s="95"/>
      <c r="O306" s="96"/>
    </row>
    <row r="307" spans="1:15" s="4" customFormat="1" x14ac:dyDescent="0.35">
      <c r="A307" s="61">
        <f t="shared" si="19"/>
        <v>16.19000000000003</v>
      </c>
      <c r="B307" s="115" t="s">
        <v>258</v>
      </c>
      <c r="C307" s="130">
        <v>7</v>
      </c>
      <c r="D307" s="98" t="s">
        <v>196</v>
      </c>
      <c r="E307" s="127"/>
      <c r="F307" s="7">
        <f>SUM(C307*E307)</f>
        <v>0</v>
      </c>
      <c r="G307" s="100"/>
      <c r="H307" s="5"/>
      <c r="I307" s="5"/>
      <c r="J307" s="5"/>
      <c r="K307" s="5"/>
      <c r="L307" s="5"/>
      <c r="M307" s="94"/>
      <c r="N307" s="95"/>
      <c r="O307" s="96"/>
    </row>
    <row r="308" spans="1:15" s="4" customFormat="1" x14ac:dyDescent="0.35">
      <c r="A308" s="61">
        <f t="shared" si="19"/>
        <v>16.200000000000031</v>
      </c>
      <c r="B308" s="115" t="s">
        <v>259</v>
      </c>
      <c r="C308" s="128">
        <v>0.3</v>
      </c>
      <c r="D308" s="98" t="s">
        <v>260</v>
      </c>
      <c r="E308" s="7"/>
      <c r="F308" s="7">
        <f>C308*E308</f>
        <v>0</v>
      </c>
      <c r="G308" s="100"/>
      <c r="H308" s="5"/>
      <c r="I308" s="5"/>
      <c r="J308" s="5"/>
      <c r="K308" s="5"/>
      <c r="L308" s="5"/>
      <c r="M308" s="94"/>
      <c r="N308" s="95"/>
      <c r="O308" s="96"/>
    </row>
    <row r="309" spans="1:15" s="4" customFormat="1" x14ac:dyDescent="0.35">
      <c r="A309" s="1"/>
      <c r="B309" s="1"/>
      <c r="C309" s="1"/>
      <c r="D309" s="1"/>
      <c r="E309" s="99"/>
      <c r="F309" s="99"/>
      <c r="G309" s="129">
        <f>SUM(F289:F308)</f>
        <v>0</v>
      </c>
      <c r="H309" s="5"/>
      <c r="I309" s="5"/>
      <c r="J309" s="5"/>
      <c r="K309" s="5"/>
      <c r="L309" s="5"/>
      <c r="M309" s="94"/>
      <c r="N309" s="95"/>
      <c r="O309" s="96"/>
    </row>
    <row r="311" spans="1:15" ht="24" thickBot="1" x14ac:dyDescent="0.25"/>
    <row r="312" spans="1:15" s="3" customFormat="1" ht="24" thickBot="1" x14ac:dyDescent="0.4">
      <c r="A312" s="1"/>
      <c r="B312" s="86" t="s">
        <v>10</v>
      </c>
      <c r="C312" s="24"/>
      <c r="D312" s="24"/>
      <c r="E312" s="24"/>
      <c r="F312" s="25"/>
      <c r="G312" s="26">
        <f>SUM(G12:G311)</f>
        <v>0</v>
      </c>
    </row>
    <row r="313" spans="1:15" s="3" customFormat="1" x14ac:dyDescent="0.35">
      <c r="A313" s="11"/>
      <c r="B313" s="87"/>
      <c r="C313" s="7"/>
      <c r="D313" s="7"/>
      <c r="E313" s="7"/>
      <c r="F313" s="28"/>
      <c r="G313" s="29"/>
    </row>
    <row r="314" spans="1:15" s="3" customFormat="1" x14ac:dyDescent="0.35">
      <c r="A314" s="11"/>
      <c r="B314" s="87" t="s">
        <v>11</v>
      </c>
      <c r="C314" s="30"/>
      <c r="D314" s="2"/>
      <c r="E314" s="30"/>
      <c r="F314" s="31"/>
      <c r="G314" s="7"/>
    </row>
    <row r="315" spans="1:15" s="3" customFormat="1" x14ac:dyDescent="0.35">
      <c r="A315" s="11"/>
      <c r="B315" s="88" t="s">
        <v>12</v>
      </c>
      <c r="C315" s="32">
        <v>0.1</v>
      </c>
      <c r="D315" s="7"/>
      <c r="E315" s="7"/>
      <c r="F315" s="33">
        <f>G$312*C315</f>
        <v>0</v>
      </c>
      <c r="G315" s="7"/>
    </row>
    <row r="316" spans="1:15" s="3" customFormat="1" x14ac:dyDescent="0.35">
      <c r="A316" s="11"/>
      <c r="B316" s="47" t="s">
        <v>13</v>
      </c>
      <c r="C316" s="32">
        <v>0.03</v>
      </c>
      <c r="D316" s="7"/>
      <c r="E316" s="8"/>
      <c r="F316" s="33">
        <f t="shared" ref="F316:F323" si="21">G$312*C316</f>
        <v>0</v>
      </c>
      <c r="G316" s="7"/>
    </row>
    <row r="317" spans="1:15" s="3" customFormat="1" x14ac:dyDescent="0.35">
      <c r="A317" s="11"/>
      <c r="B317" s="47" t="s">
        <v>14</v>
      </c>
      <c r="C317" s="32">
        <v>0.05</v>
      </c>
      <c r="D317" s="7"/>
      <c r="E317" s="8"/>
      <c r="F317" s="33">
        <f t="shared" si="21"/>
        <v>0</v>
      </c>
      <c r="G317" s="7"/>
    </row>
    <row r="318" spans="1:15" s="3" customFormat="1" x14ac:dyDescent="0.35">
      <c r="A318" s="11"/>
      <c r="B318" s="47" t="s">
        <v>15</v>
      </c>
      <c r="C318" s="32">
        <v>0.04</v>
      </c>
      <c r="D318" s="7"/>
      <c r="E318" s="8"/>
      <c r="F318" s="33">
        <f t="shared" si="21"/>
        <v>0</v>
      </c>
      <c r="G318" s="7"/>
    </row>
    <row r="319" spans="1:15" s="3" customFormat="1" x14ac:dyDescent="0.35">
      <c r="A319" s="11"/>
      <c r="B319" s="47" t="s">
        <v>16</v>
      </c>
      <c r="C319" s="32">
        <v>0.04</v>
      </c>
      <c r="D319" s="7"/>
      <c r="E319" s="8"/>
      <c r="F319" s="33">
        <f t="shared" si="21"/>
        <v>0</v>
      </c>
      <c r="G319" s="7"/>
    </row>
    <row r="320" spans="1:15" s="3" customFormat="1" x14ac:dyDescent="0.35">
      <c r="A320" s="11"/>
      <c r="B320" s="47" t="s">
        <v>17</v>
      </c>
      <c r="C320" s="32">
        <v>0.01</v>
      </c>
      <c r="D320" s="7"/>
      <c r="E320" s="8"/>
      <c r="F320" s="33">
        <f t="shared" si="21"/>
        <v>0</v>
      </c>
      <c r="G320" s="7"/>
    </row>
    <row r="321" spans="1:15" s="3" customFormat="1" x14ac:dyDescent="0.35">
      <c r="A321" s="11"/>
      <c r="B321" s="47" t="s">
        <v>18</v>
      </c>
      <c r="C321" s="32">
        <v>0.05</v>
      </c>
      <c r="D321" s="7"/>
      <c r="E321" s="8"/>
      <c r="F321" s="33">
        <f t="shared" si="21"/>
        <v>0</v>
      </c>
      <c r="G321" s="7"/>
    </row>
    <row r="322" spans="1:15" s="3" customFormat="1" x14ac:dyDescent="0.35">
      <c r="A322" s="11"/>
      <c r="B322" s="47" t="s">
        <v>20</v>
      </c>
      <c r="C322" s="32">
        <v>0.18</v>
      </c>
      <c r="D322" s="7"/>
      <c r="E322" s="8"/>
      <c r="F322" s="33">
        <f>F$315*C322</f>
        <v>0</v>
      </c>
      <c r="G322" s="7"/>
    </row>
    <row r="323" spans="1:15" s="3" customFormat="1" x14ac:dyDescent="0.35">
      <c r="A323" s="11"/>
      <c r="B323" s="47" t="s">
        <v>19</v>
      </c>
      <c r="C323" s="32">
        <v>1E-3</v>
      </c>
      <c r="D323" s="7"/>
      <c r="E323" s="8"/>
      <c r="F323" s="33">
        <f t="shared" si="21"/>
        <v>0</v>
      </c>
      <c r="G323" s="7"/>
    </row>
    <row r="324" spans="1:15" s="3" customFormat="1" x14ac:dyDescent="0.35">
      <c r="A324" s="11"/>
      <c r="B324" s="89"/>
      <c r="C324" s="12"/>
      <c r="D324" s="7"/>
      <c r="E324" s="12"/>
      <c r="F324" s="9"/>
      <c r="G324" s="2">
        <f>SUM(F315:F323)</f>
        <v>0</v>
      </c>
    </row>
    <row r="325" spans="1:15" s="4" customFormat="1" ht="46.5" x14ac:dyDescent="0.35">
      <c r="A325" s="140"/>
      <c r="B325" s="91" t="s">
        <v>272</v>
      </c>
      <c r="C325" s="121">
        <v>1</v>
      </c>
      <c r="D325" s="98" t="s">
        <v>273</v>
      </c>
      <c r="E325" s="7"/>
      <c r="F325" s="7">
        <f>SUM(C325*E325)</f>
        <v>0</v>
      </c>
      <c r="G325" s="141"/>
      <c r="H325" s="5"/>
      <c r="I325" s="5"/>
      <c r="J325" s="5"/>
      <c r="K325" s="5"/>
      <c r="L325" s="5"/>
      <c r="M325" s="94"/>
      <c r="N325" s="95"/>
      <c r="O325" s="96"/>
    </row>
    <row r="326" spans="1:15" s="4" customFormat="1" ht="46.5" x14ac:dyDescent="0.35">
      <c r="A326" s="140"/>
      <c r="B326" s="91" t="s">
        <v>274</v>
      </c>
      <c r="C326" s="121">
        <v>1</v>
      </c>
      <c r="D326" s="98" t="s">
        <v>273</v>
      </c>
      <c r="E326" s="7"/>
      <c r="F326" s="7">
        <f>SUM(C326*E326)</f>
        <v>0</v>
      </c>
      <c r="G326" s="141"/>
      <c r="H326" s="5"/>
      <c r="I326" s="5"/>
      <c r="J326" s="5"/>
      <c r="K326" s="5"/>
      <c r="L326" s="5"/>
      <c r="M326" s="94"/>
      <c r="N326" s="95"/>
      <c r="O326" s="96"/>
    </row>
    <row r="327" spans="1:15" s="4" customFormat="1" x14ac:dyDescent="0.35">
      <c r="A327" s="140"/>
      <c r="B327" s="27"/>
      <c r="C327" s="9"/>
      <c r="D327" s="98"/>
      <c r="E327" s="9"/>
      <c r="F327" s="9"/>
      <c r="G327" s="141">
        <f>SUM(F325:F326)</f>
        <v>0</v>
      </c>
      <c r="H327" s="5"/>
      <c r="I327" s="5"/>
      <c r="J327" s="5"/>
      <c r="K327" s="5"/>
      <c r="L327" s="5"/>
      <c r="M327" s="94"/>
      <c r="N327" s="95"/>
      <c r="O327" s="96"/>
    </row>
    <row r="328" spans="1:15" s="3" customFormat="1" ht="24" thickBot="1" x14ac:dyDescent="0.4">
      <c r="A328" s="11"/>
      <c r="B328" s="88"/>
      <c r="C328" s="12"/>
      <c r="D328" s="7"/>
      <c r="E328" s="12"/>
      <c r="F328" s="9"/>
      <c r="G328" s="13"/>
    </row>
    <row r="329" spans="1:15" s="3" customFormat="1" ht="24" thickBot="1" x14ac:dyDescent="0.4">
      <c r="A329" s="14"/>
      <c r="B329" s="90" t="s">
        <v>9</v>
      </c>
      <c r="C329" s="15"/>
      <c r="D329" s="16"/>
      <c r="E329" s="15"/>
      <c r="F329" s="17"/>
      <c r="G329" s="18">
        <f>(G324+G312+G327)</f>
        <v>0</v>
      </c>
    </row>
    <row r="330" spans="1:15" s="3" customFormat="1" x14ac:dyDescent="0.35">
      <c r="A330" s="11"/>
      <c r="B330" s="88"/>
      <c r="C330" s="12"/>
      <c r="D330" s="7"/>
      <c r="E330" s="12"/>
      <c r="F330" s="9"/>
      <c r="G330" s="13"/>
    </row>
    <row r="331" spans="1:15" s="3" customFormat="1" x14ac:dyDescent="0.35">
      <c r="A331" s="14"/>
      <c r="B331" s="91"/>
      <c r="C331" s="19"/>
      <c r="D331" s="134"/>
      <c r="E331" s="19"/>
      <c r="F331" s="1"/>
      <c r="G331" s="8"/>
    </row>
    <row r="332" spans="1:15" s="3" customFormat="1" x14ac:dyDescent="0.35">
      <c r="A332" s="14"/>
      <c r="B332" s="131"/>
      <c r="C332" s="98"/>
      <c r="D332" s="132"/>
      <c r="E332" s="22"/>
      <c r="F332" s="22"/>
      <c r="G332" s="20"/>
    </row>
    <row r="333" spans="1:15" s="3" customFormat="1" x14ac:dyDescent="0.35">
      <c r="A333" s="14"/>
      <c r="B333" s="131"/>
      <c r="C333" s="98"/>
      <c r="D333" s="132"/>
      <c r="E333" s="22"/>
      <c r="F333" s="22"/>
      <c r="G333" s="20"/>
    </row>
    <row r="334" spans="1:15" s="3" customFormat="1" x14ac:dyDescent="0.35">
      <c r="A334" s="14"/>
      <c r="B334" s="1"/>
      <c r="C334" s="1"/>
      <c r="D334" s="1"/>
      <c r="E334" s="1"/>
      <c r="F334" s="1"/>
      <c r="G334" s="1"/>
    </row>
    <row r="335" spans="1:15" s="3" customFormat="1" x14ac:dyDescent="0.35">
      <c r="A335" s="14"/>
      <c r="B335" s="133"/>
      <c r="C335" s="98"/>
      <c r="D335" s="132"/>
      <c r="E335" s="22"/>
      <c r="F335" s="22"/>
      <c r="G335" s="20"/>
    </row>
    <row r="336" spans="1:15" s="3" customFormat="1" x14ac:dyDescent="0.35">
      <c r="A336" s="14"/>
      <c r="B336" s="91"/>
      <c r="C336" s="9"/>
      <c r="D336" s="6"/>
      <c r="E336" s="22"/>
      <c r="F336" s="98"/>
      <c r="G336" s="20"/>
    </row>
    <row r="337" spans="1:7" s="3" customFormat="1" x14ac:dyDescent="0.35">
      <c r="A337" s="6"/>
      <c r="B337" s="35"/>
      <c r="C337" s="9"/>
      <c r="D337" s="98"/>
      <c r="E337" s="9"/>
      <c r="F337" s="23"/>
      <c r="G337" s="20"/>
    </row>
    <row r="338" spans="1:7" s="3" customFormat="1" x14ac:dyDescent="0.35">
      <c r="A338" s="6"/>
      <c r="B338" s="133"/>
      <c r="C338" s="9"/>
      <c r="D338" s="23"/>
      <c r="E338" s="22"/>
      <c r="F338" s="22"/>
      <c r="G338" s="7"/>
    </row>
    <row r="339" spans="1:7" s="3" customFormat="1" x14ac:dyDescent="0.35">
      <c r="A339" s="6"/>
      <c r="B339" s="133"/>
      <c r="C339" s="9"/>
      <c r="D339" s="23"/>
      <c r="E339" s="22"/>
      <c r="F339" s="22"/>
      <c r="G339" s="7"/>
    </row>
    <row r="340" spans="1:7" s="3" customFormat="1" x14ac:dyDescent="0.35">
      <c r="A340" s="6"/>
      <c r="B340" s="133"/>
      <c r="C340" s="9"/>
      <c r="D340" s="23"/>
      <c r="E340" s="22"/>
      <c r="F340" s="22"/>
      <c r="G340" s="7"/>
    </row>
    <row r="341" spans="1:7" s="3" customFormat="1" x14ac:dyDescent="0.35">
      <c r="A341" s="6"/>
      <c r="B341" s="133"/>
      <c r="C341" s="23"/>
      <c r="D341" s="22"/>
      <c r="E341" s="22"/>
      <c r="F341" s="9"/>
      <c r="G341" s="7"/>
    </row>
    <row r="342" spans="1:7" s="3" customFormat="1" x14ac:dyDescent="0.35">
      <c r="A342" s="6"/>
      <c r="B342" s="91"/>
      <c r="C342" s="10"/>
      <c r="D342" s="22"/>
      <c r="E342" s="22"/>
      <c r="F342" s="23"/>
      <c r="G342" s="7"/>
    </row>
  </sheetData>
  <autoFilter ref="B1:B344" xr:uid="{B9C38755-D84B-402B-BC01-FE662F1F9EE3}"/>
  <mergeCells count="4">
    <mergeCell ref="A1:G1"/>
    <mergeCell ref="A3:G3"/>
    <mergeCell ref="A5:G5"/>
    <mergeCell ref="A8:G8"/>
  </mergeCells>
  <pageMargins left="0.7" right="0.7" top="0.75" bottom="0.75" header="0.3" footer="0.3"/>
  <pageSetup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 final</vt:lpstr>
      <vt:lpstr>'presupuesto  final'!Área_de_impresión</vt:lpstr>
    </vt:vector>
  </TitlesOfParts>
  <Company>Windows 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Aldaño</dc:creator>
  <cp:lastModifiedBy>Jorge Luis Lauriano Aldaño</cp:lastModifiedBy>
  <cp:lastPrinted>2024-07-23T14:07:17Z</cp:lastPrinted>
  <dcterms:created xsi:type="dcterms:W3CDTF">2018-05-24T20:18:09Z</dcterms:created>
  <dcterms:modified xsi:type="dcterms:W3CDTF">2026-09-17T13:29:08Z</dcterms:modified>
</cp:coreProperties>
</file>